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4240" windowHeight="12210"/>
  </bookViews>
  <sheets>
    <sheet name="СВОД по ПРОЕКТАМ (2)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O130" i="5" l="1"/>
  <c r="O119" i="5" l="1"/>
  <c r="F156" i="5" l="1"/>
  <c r="J187" i="5"/>
  <c r="H187" i="5"/>
  <c r="G187" i="5" l="1"/>
  <c r="G154" i="5"/>
  <c r="H154" i="5"/>
  <c r="I149" i="5"/>
  <c r="F149" i="5" s="1"/>
  <c r="I154" i="5" l="1"/>
  <c r="O87" i="5" l="1"/>
  <c r="I82" i="5"/>
  <c r="O81" i="5"/>
  <c r="I66" i="5"/>
  <c r="I187" i="5" s="1"/>
  <c r="F187" i="5" s="1"/>
  <c r="F186" i="5" l="1"/>
  <c r="F45" i="5" l="1"/>
  <c r="F180" i="5" l="1"/>
  <c r="O22" i="5" l="1"/>
  <c r="O60" i="5" l="1"/>
  <c r="I87" i="5" l="1"/>
  <c r="H87" i="5"/>
  <c r="F87" i="5"/>
  <c r="J154" i="5" l="1"/>
  <c r="F146" i="5"/>
  <c r="O104" i="5" l="1"/>
  <c r="E42" i="5"/>
  <c r="I51" i="5" l="1"/>
  <c r="I67" i="5"/>
  <c r="H67" i="5"/>
  <c r="F67" i="5"/>
  <c r="O76" i="5"/>
  <c r="F76" i="5"/>
  <c r="H76" i="5"/>
  <c r="F184" i="5" l="1"/>
  <c r="F161" i="5" l="1"/>
  <c r="F113" i="5" l="1"/>
  <c r="F117" i="5"/>
  <c r="F115" i="5" l="1"/>
  <c r="O159" i="5" l="1"/>
  <c r="O40" i="5" l="1"/>
  <c r="H40" i="5" l="1"/>
  <c r="I40" i="5"/>
  <c r="F39" i="5"/>
  <c r="F38" i="5"/>
  <c r="F40" i="5" l="1"/>
  <c r="O154" i="5"/>
  <c r="O95" i="5" l="1"/>
  <c r="F46" i="5" l="1"/>
  <c r="F44" i="5"/>
  <c r="F56" i="5"/>
  <c r="O178" i="5" l="1"/>
  <c r="F81" i="5" l="1"/>
  <c r="I81" i="5"/>
  <c r="H81" i="5"/>
  <c r="I76" i="5"/>
  <c r="I56" i="5" l="1"/>
  <c r="I89" i="5" s="1"/>
  <c r="I178" i="5"/>
  <c r="H178" i="5"/>
  <c r="F173" i="5"/>
  <c r="O171" i="5"/>
  <c r="I171" i="5"/>
  <c r="H171" i="5"/>
  <c r="F171" i="5"/>
  <c r="O168" i="5"/>
  <c r="J168" i="5"/>
  <c r="I168" i="5"/>
  <c r="H168" i="5"/>
  <c r="G168" i="5"/>
  <c r="F168" i="5"/>
  <c r="I159" i="5"/>
  <c r="H159" i="5"/>
  <c r="F159" i="5"/>
  <c r="F136" i="5"/>
  <c r="F133" i="5"/>
  <c r="J130" i="5"/>
  <c r="I130" i="5"/>
  <c r="H130" i="5"/>
  <c r="G130" i="5"/>
  <c r="F130" i="5"/>
  <c r="O121" i="5"/>
  <c r="J121" i="5"/>
  <c r="I121" i="5"/>
  <c r="H121" i="5"/>
  <c r="G121" i="5"/>
  <c r="F121" i="5"/>
  <c r="O108" i="5"/>
  <c r="J108" i="5"/>
  <c r="I108" i="5"/>
  <c r="H108" i="5"/>
  <c r="G108" i="5"/>
  <c r="F107" i="5"/>
  <c r="F108" i="5" s="1"/>
  <c r="I105" i="5"/>
  <c r="H105" i="5"/>
  <c r="F100" i="5"/>
  <c r="F97" i="5"/>
  <c r="I95" i="5"/>
  <c r="H95" i="5"/>
  <c r="F95" i="5"/>
  <c r="J56" i="5"/>
  <c r="H56" i="5"/>
  <c r="G56" i="5"/>
  <c r="O56" i="5"/>
  <c r="M54" i="5"/>
  <c r="O51" i="5"/>
  <c r="H51" i="5"/>
  <c r="F51" i="5"/>
  <c r="F89" i="5" s="1"/>
  <c r="J42" i="5"/>
  <c r="O37" i="5"/>
  <c r="I37" i="5"/>
  <c r="H37" i="5"/>
  <c r="F36" i="5"/>
  <c r="F35" i="5"/>
  <c r="F34" i="5"/>
  <c r="O33" i="5"/>
  <c r="I33" i="5"/>
  <c r="H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O8" i="5"/>
  <c r="I8" i="5"/>
  <c r="H8" i="5"/>
  <c r="G8" i="5"/>
  <c r="G42" i="5" s="1"/>
  <c r="H89" i="5" l="1"/>
  <c r="O67" i="5"/>
  <c r="O89" i="5" s="1"/>
  <c r="O41" i="5"/>
  <c r="O42" i="5"/>
  <c r="H41" i="5"/>
  <c r="I42" i="5"/>
  <c r="H42" i="5"/>
  <c r="I41" i="5"/>
  <c r="F178" i="5"/>
  <c r="F8" i="5"/>
  <c r="F33" i="5"/>
  <c r="F105" i="5"/>
  <c r="F37" i="5"/>
  <c r="F42" i="5" l="1"/>
  <c r="F41" i="5"/>
</calcChain>
</file>

<file path=xl/sharedStrings.xml><?xml version="1.0" encoding="utf-8"?>
<sst xmlns="http://schemas.openxmlformats.org/spreadsheetml/2006/main" count="822" uniqueCount="459">
  <si>
    <t>Финансирование, всего, тыс.руб.</t>
  </si>
  <si>
    <t>В том числе</t>
  </si>
  <si>
    <t>Внебюджетные источники</t>
  </si>
  <si>
    <t>ИТОГО по проектам</t>
  </si>
  <si>
    <t>Мощность объекта</t>
  </si>
  <si>
    <t>Реквизиты заключенного контракта</t>
  </si>
  <si>
    <t>Стоимость заключенного контракта</t>
  </si>
  <si>
    <t>№</t>
  </si>
  <si>
    <t>Срок выполнения по контракту</t>
  </si>
  <si>
    <t>Статус реализации мероприятия</t>
  </si>
  <si>
    <t>Заказчик</t>
  </si>
  <si>
    <t>МКУ "УКС"</t>
  </si>
  <si>
    <t>Районный культурно-досуговый центр в г. Добрянка Пермского края</t>
  </si>
  <si>
    <t xml:space="preserve">в рамках 206-п </t>
  </si>
  <si>
    <t xml:space="preserve">в рамках 646-п </t>
  </si>
  <si>
    <t>до 01.07.2020</t>
  </si>
  <si>
    <t>ИТОГО по БКД</t>
  </si>
  <si>
    <t>Итого по 764-п</t>
  </si>
  <si>
    <t>Добрянский ГО</t>
  </si>
  <si>
    <t>УЖКХ и Б</t>
  </si>
  <si>
    <t>ИТОГО по УО</t>
  </si>
  <si>
    <t>МКУ УКС</t>
  </si>
  <si>
    <t>01.11.2019-01.11.2021</t>
  </si>
  <si>
    <t>КГАУ "Управление госэкспертизы ПК" от 02.04.20 № 002/20</t>
  </si>
  <si>
    <t>02.04.2020-02.04.2021</t>
  </si>
  <si>
    <t>АО "ЭНЕРГО-АЛЬЯНС" от 01.11.2019 МК N  172/19Д</t>
  </si>
  <si>
    <t>Технологическое присоединение</t>
  </si>
  <si>
    <t>Мероприятие / Населенный пунк</t>
  </si>
  <si>
    <t>ООО НПФ "Надежность" от 22.07.2020 № УКС/10/2020</t>
  </si>
  <si>
    <t>Мун.контракт ООО "МЕТАМ"от 19.06.2020 № 123/20</t>
  </si>
  <si>
    <t>Корректировка проектной документации</t>
  </si>
  <si>
    <t>19.06.2020-01.11.2021</t>
  </si>
  <si>
    <t>22.07.2020-19.10.2020</t>
  </si>
  <si>
    <t xml:space="preserve">Ремонт автомобильной дороги ул. Пугачева 
(от ул. Комсомольская до ул. Исупова) г. Добрянка        </t>
  </si>
  <si>
    <t>Ремонт автомобильной дороги ул. Решетникова
(от ул. Победы до ул. Розы Люксембург) г. Добрянка</t>
  </si>
  <si>
    <t>Ремонт автомобильной дороги ул. Тельмана
(от ул. Советская до ул. Копылова) г. Добрянка</t>
  </si>
  <si>
    <t>Ремонт автомобильной дороги пер. Спортивный 
(от ул. Пяткина до пер. Спортивный д. 2А) р.п. Полазна</t>
  </si>
  <si>
    <t>Ремонт автомобильной дороги ул. Строителей
(от ул. Нефтяников до ул. Уральская) р.п. Полазна</t>
  </si>
  <si>
    <t>Ремонт автомобильной дороги ул. Красногвардейская
(от ул. Трухина до ул. Красногвардейская д. 48) р.п. Полазна</t>
  </si>
  <si>
    <t>Ремонт автомобильной дороги ул. Лежгиха 
(от ул. Трухина до ул. Заречная) р.п. Полазна</t>
  </si>
  <si>
    <t xml:space="preserve">Ремонт автомобильной дороги ул. Зайцева 
(от ул. Крутогорская до ул. Зайцева д.14) г. Добрянка
</t>
  </si>
  <si>
    <t>Адрес</t>
  </si>
  <si>
    <t>г. Добрянка</t>
  </si>
  <si>
    <t>р.п. Полазна</t>
  </si>
  <si>
    <t>Ремонт автомобильной дороги ул. Маяковского 
(от ул. Луначарского до ул. Соловецких Юнг) г. Добрянка</t>
  </si>
  <si>
    <t>Ремонт автомобильной дороги Советский переулок 
(от ул. Заводская до ул. Центральная) д. Залесная</t>
  </si>
  <si>
    <t>Ремонт автомобильной дороги ул. Демидковская км 000+000 - км 001+930 р.п. Полазна</t>
  </si>
  <si>
    <t>Ремонт автомобильной дороги ул. Свободы (от ул. Запольская до ул. Веселова) с. Усть Гаревая</t>
  </si>
  <si>
    <t>Итого по 10-п</t>
  </si>
  <si>
    <t>Ремонт автомобильной дороги "Добрянка-Ольховка"-
(уч. Добрянка-Висим) км 30+000 - км 34+000</t>
  </si>
  <si>
    <t>Ремонт автомобильной дороги "Полазна-Чусовой" км 0+000 - км 0+200,  км 0+770 - км 0+970</t>
  </si>
  <si>
    <t>Дивьинское поселение</t>
  </si>
  <si>
    <t>Сенькинское поселение</t>
  </si>
  <si>
    <t>Вильвенское поселение</t>
  </si>
  <si>
    <t>Перемское поселение</t>
  </si>
  <si>
    <t>Висимское поселение</t>
  </si>
  <si>
    <t>КБ</t>
  </si>
  <si>
    <t>МБ</t>
  </si>
  <si>
    <t>ФБ</t>
  </si>
  <si>
    <t>до 01.06.2021</t>
  </si>
  <si>
    <t>до 01.07.2021</t>
  </si>
  <si>
    <t xml:space="preserve">Мун.контракт с ООО "СК "ТрансСтрой" от 03.08.2020 № 178/20 </t>
  </si>
  <si>
    <t>МАУ «Добрянская СШ»</t>
  </si>
  <si>
    <t>Устройство крытой спортивной площадки МАУ «Добрянская СШ» по адресу: Пермский край, Добрянский район, г. Добрянка, ул. Советская, д. 94/88</t>
  </si>
  <si>
    <t>МБОУ «Полазненская СОШ № 1»</t>
  </si>
  <si>
    <t>Ремонт дворовых терртиторий / Пермский край, г. Добрянка</t>
  </si>
  <si>
    <t xml:space="preserve">Обустройство общественной территории "Яблоневый сквер"/ Пермский край, г. Добрянка </t>
  </si>
  <si>
    <t>Обустройство общественной территории / Пермский край, п. Полазна,  ул. Дружбы парк "Дружбы"</t>
  </si>
  <si>
    <t>Благоустройство общественной территории прилегающей к ДК / Пермский край, п. Вильва, ул. Железнодорожная, д. 6 (4 этап)</t>
  </si>
  <si>
    <t>Обустройство общественной территории / Пермский край, п. Дивья, ул. Комсомольская, д. 8 (2 этап)</t>
  </si>
  <si>
    <t>Обустройство площадок накопления твердых коммунальных отходов в п. Камский</t>
  </si>
  <si>
    <t>Обустройство площадок накопления твердых коммунальных отходов в п. Дивья</t>
  </si>
  <si>
    <t>Обустройство площадок накопления твердых коммунальных отходов в п. Челва</t>
  </si>
  <si>
    <t>Обустройство площадок накопления твердых коммунальных отходов в с. Усть-Гаревая</t>
  </si>
  <si>
    <t>Обустройство площадок накопления твердых коммунальных отходов в д. Патраки</t>
  </si>
  <si>
    <t>Обустройство площадок накопления твердых коммунальных отходов в с. Сенькино</t>
  </si>
  <si>
    <t xml:space="preserve">«Строительство межшкольного стадиона МБОУ «Добрянская средняя общеобразовательная школа № 3»  в г. Добрянка» 
Адрес: г. Добрянка, ул. Жуковского, 26 , ул. Энгельса, 9
</t>
  </si>
  <si>
    <t>УО</t>
  </si>
  <si>
    <t xml:space="preserve">Мун.контракт с ИП Егоян Шогагат Айковна от 22.10.2020 № 225-20 </t>
  </si>
  <si>
    <t>МК с ООО "СК "Трансстрой" № 233/20 от 09.11.2020</t>
  </si>
  <si>
    <t>Ремонт автомобильной дороги ул. Линейная
(от ул. Автомобилистов до ул. Совхозная) р.п. Полазна</t>
  </si>
  <si>
    <t>Ремонт автомобильных дорог: ул. Коммунистическая (от ул. Первомайская до ул. Пионерская), 
ул. Пионерская (от ул. Коммунистическая до ул. Пионерская д.19) п. Дивья</t>
  </si>
  <si>
    <t>Ремонт автомобильной дороги ул. Станционная 2-я 
(от ул. Почтовая до отворота на Кладбище) п. Вильва</t>
  </si>
  <si>
    <t xml:space="preserve">Ремонт автомобильных дорог:
ул. Почтовая (от ул. Зубкова до тупика), 
ул. Косьвинская (от ул. Зубкова до ул. Северная) с. Перемское     </t>
  </si>
  <si>
    <t xml:space="preserve">Ремонт автомобильной дороги ул. Уральская (от ул. Трухина до ул. Уральская д. 22) р.п. Полазна </t>
  </si>
  <si>
    <t>Ремонт автомобильных дорог: 
ул. Белинского (от ул. Советская до ул. 9-е Января),
ул. Победы (от ул. 9-е Января до ул. Советская),
ул. Советская (от ул. Белинского до ул. Победы),
ул. 9-е Января (от ул. Белинского до ул. Победы) г. Добрянка</t>
  </si>
  <si>
    <t xml:space="preserve">Ремонт автомобильной дороги ул. Центральная (от ул. Центральная д. 40 до ул. Центральная д. 17) д. Гари. </t>
  </si>
  <si>
    <t xml:space="preserve">ул. Победы, участок 0+000-0+880 </t>
  </si>
  <si>
    <t xml:space="preserve">ул. Советская, участок 0+100-1+220 </t>
  </si>
  <si>
    <t xml:space="preserve">ул. Герцена, участок 0+000-0+640 </t>
  </si>
  <si>
    <t>Краткий перечень работ</t>
  </si>
  <si>
    <t>Благоустройство территории районного культурно-досугового центра в г. Добрянка Пермского края</t>
  </si>
  <si>
    <t>Приобретение специализированного автомобиля 29051 «Аварийно-ремонтный» (переходящий с 2020 г на 2021 г)</t>
  </si>
  <si>
    <t>МК № 269/20  от 18.12.2020  ООО "Акцент-Авто М"</t>
  </si>
  <si>
    <t>18.12.20-26.06.21</t>
  </si>
  <si>
    <t>Переселение граждан из аварийного жилищного фонда / Пермский край, г. Добрянка / этап 2021</t>
  </si>
  <si>
    <t>2020-2021</t>
  </si>
  <si>
    <t xml:space="preserve">ООО НПФ "Надежность" от 01.11.2019 № УКС/16/2019 </t>
  </si>
  <si>
    <t xml:space="preserve">«Строительство межшкольного стадиона МАОУ «Полазненская средняя общеобразовательная школа №1» в п. Полазна»
Адрес: Пермский край, Добрянский муниципальный район п. Полазна, 50 лет  Октября, д. 3, ул. Дружбы, 5.
</t>
  </si>
  <si>
    <t>Договор с ООО Научный Проектно Технологический Институт ОРТЭКС от 15.06.2020 № 11</t>
  </si>
  <si>
    <t>с 15.06.2020-01.12.2020</t>
  </si>
  <si>
    <t>УО       Седова Елена Сергеевна 
7 59 30</t>
  </si>
  <si>
    <t>Капитальный ремонт инженерных коммуникаций МБДОУ "Добрянский детский сад №21"/ Добрянский городской округ, г. Добрянка</t>
  </si>
  <si>
    <t>Ремонт МБДОУ "Добрянский детский сад №21"/ Добрянский городской округ, г. Добрянка</t>
  </si>
  <si>
    <t>25.12.2020-31.05.2021г</t>
  </si>
  <si>
    <t xml:space="preserve">Ремонт автомобильных дорог: 
ул. Альпийская (от ул. Газовиков до ул. Альпийская д.19), 
ул. Газовиков (от ул. Линейная до ул. Альпийская) р.п. Полазна.
</t>
  </si>
  <si>
    <t>Итого по 764-п и по 10-п</t>
  </si>
  <si>
    <t xml:space="preserve">Мун.контракт с ООО "Лесной двор" от 10.08.2020 № 182/20 </t>
  </si>
  <si>
    <t xml:space="preserve"> д. Гари. </t>
  </si>
  <si>
    <t>д. Залесная</t>
  </si>
  <si>
    <t xml:space="preserve"> п. Дивья</t>
  </si>
  <si>
    <t xml:space="preserve"> с. Усть Гаревая</t>
  </si>
  <si>
    <t>п. Вильва</t>
  </si>
  <si>
    <t>с. Перемское</t>
  </si>
  <si>
    <t xml:space="preserve">Мун.контракт с ООО "ТСК" от 09.10.2020 № 217/20 </t>
  </si>
  <si>
    <t>ИТОГО по Дорогам</t>
  </si>
  <si>
    <t>устройство пешеходных дорожек, озеленение, устройство ротонды, НО, арт-объекты</t>
  </si>
  <si>
    <t>устройство детской площадки на резиновом покрытии, НО, озеленение, ремонт дорожек из плитки</t>
  </si>
  <si>
    <t>устройство АБ площади, озеленение, НО</t>
  </si>
  <si>
    <t>устройство резинового покрытия на детской площадке, площадью 500 кв.м.</t>
  </si>
  <si>
    <t>нераспределенный остаток</t>
  </si>
  <si>
    <t>Строителей, 9-11, Энергетиков, 19</t>
  </si>
  <si>
    <t xml:space="preserve">Проезды, НО, МАФ </t>
  </si>
  <si>
    <t>устройство основания, ограждения, организация подъезда</t>
  </si>
  <si>
    <t>АБ покрытие 2189 кв.м., посев газона - 236 кв.м.</t>
  </si>
  <si>
    <t>АБ покрытие - 257 кв.м., газон - 2601 кв.м., ротонда - 1, арт-объекты - 2, светильники - 26 шт.</t>
  </si>
  <si>
    <t>резиновое покрытие - 500 кв.м.</t>
  </si>
  <si>
    <t>УСР</t>
  </si>
  <si>
    <t>Ремонт многофункциональных спортивных площадок</t>
  </si>
  <si>
    <t xml:space="preserve">г. Добрянка, лыжная база «Лесная») </t>
  </si>
  <si>
    <t>Ремонт МАДОУ "Добрянский детский сад №16 "Березка"/ Добрянский городской округ, г. Добрянка</t>
  </si>
  <si>
    <t>Ремонт МБОУ "Сенькинская СОШ"</t>
  </si>
  <si>
    <t>Ремонт МАОУ "Полазненская СОШ №1"</t>
  </si>
  <si>
    <t>ИТОГО по УСР</t>
  </si>
  <si>
    <t>Ремонт МБУ ДО "Полазненская детская школа искусств"</t>
  </si>
  <si>
    <t>Ремонт МБУ "Центр физической культуры, спорта и молодежной политики"/Добрянский городской округ, г. Добрянка, пер. Строителей, 7б</t>
  </si>
  <si>
    <t>ремонт кровли</t>
  </si>
  <si>
    <t>ремонт цоколя, замена дверных блоков, ремонт туалета в столовой, ремонт кабинетов здания началоьной школы, ремонт ограждения</t>
  </si>
  <si>
    <t>замена радиаторов отопления в кабинетах, установка противопожарных дверей, ремонт в кабинетах,, ремонт тамбуров</t>
  </si>
  <si>
    <t>мощение площади, организация НО, установка МАФ, озеленение</t>
  </si>
  <si>
    <t>устройство новых кабинетов, ремонт отопления в дошкольной группе, устройство буфетной, устройство канализации, ремонт дошкольных групп, установка ограждения, ремонт тамбура</t>
  </si>
  <si>
    <t>Ремонт скважины и сетей водоснабжения в с. Перемское</t>
  </si>
  <si>
    <t>Ремонт системы водоснабжения п. Камский</t>
  </si>
  <si>
    <t>Ремонт сетей наружного освещения в г. Добрянка</t>
  </si>
  <si>
    <t>УЖКХиБ</t>
  </si>
  <si>
    <t>УКС</t>
  </si>
  <si>
    <t>Ремонт сетей наружного освещения в п. Вильва</t>
  </si>
  <si>
    <t>Устройство детской площадки в г. Добрянка, ул. Энергетиков, 15а</t>
  </si>
  <si>
    <t>Устройство сквера в г. Добрянка, ул. Копылова</t>
  </si>
  <si>
    <t>ремонт сетей водоснабжения по Ул. Центральная:Ул. Почтовая: ул. Зубкова: замена труб, устройство колонок, колодцев, гидрантов . Ремонт павильона скважины, замена насоса ,обвязка технологической схемы скважины по ул. Солнечная. Скважина по ул. Полевая: ремонт павильона скважины, замена насоса,обвязка технологической схемы скважины</t>
  </si>
  <si>
    <t>Прокладка трубы 1,6 км, монтаж 14 колодцев, 3 пож.гидрантов, 3 водоразборных колонок</t>
  </si>
  <si>
    <t>светильники - 1170 шт.; СИП - 46 622,9 м; опоры - 40 шт. (мкр. Крутая гора, Старый центр, Комарово, Задобрянка)</t>
  </si>
  <si>
    <t>АДГО</t>
  </si>
  <si>
    <t>Детская игровая площадка с каучуковым покрытием: площадь - 600 кв. м. с устройством наружного освещения (3 светильника), установкой игрового комплекса, игровых форм: домик, машинка, карусель, МАФ:  3 скамейки, 2 урны, ограждение по периметру</t>
  </si>
  <si>
    <t>Устройство основания, укладка резинового покрытия (трек), установка гимнастического комплекса, устройство наружного освещения, асфальтированных подходов и живой изгороди из акации (на границе с парковкой ул. Копылова, 71)</t>
  </si>
  <si>
    <t>Ремонт автомобильной дороги ул. Луначарского (от ул. Маяковского до ул. Чкалова) г. Добрянка</t>
  </si>
  <si>
    <t>Ремонт автомобильной дороги "Добрянка-Ольховка"-Бор - Лёнва км 000+000 - км 001+000</t>
  </si>
  <si>
    <t>Ремонт автомобильной дороги "Пермь-Ильинский"- Сенькино-Усть - Гаревая (уч. "Пермь-Ильинский"- Сенькино) км 020+450 - км 021+094</t>
  </si>
  <si>
    <t>Мун.контракт с ООО "СК "ТрансСтрой" от 07.12.2021 № 253-20 на 15 826,53332</t>
  </si>
  <si>
    <t>15.07.2021</t>
  </si>
  <si>
    <t>ООО"Транспортник" №13/21 от 09.02.2021</t>
  </si>
  <si>
    <t>Приобретение специализированной машины "Автогрейдер"</t>
  </si>
  <si>
    <t>Мун.контракт с ООО "СК "ТрансСтрой" от 15.02.2021 № 18/21</t>
  </si>
  <si>
    <t>УО Близнецова Светлана Александровна 8 902 47 36 938</t>
  </si>
  <si>
    <t>детская площадка - 305 кв.м., светильники 20 шт, цветы 460 шт, кустарник - 286 шт., газон 4600 кв.м.</t>
  </si>
  <si>
    <t>80 кв.м.</t>
  </si>
  <si>
    <t>60 кв.м.</t>
  </si>
  <si>
    <t>Обустройство площадок накопления твердых коммунальных отходов в д. Мохово, д. Нижнее Задолгое</t>
  </si>
  <si>
    <t>каждая по 84 кв.м.</t>
  </si>
  <si>
    <t>Устройство лыжероллерной трассы</t>
  </si>
  <si>
    <t>Приобретение снегоуплотнительной техники (снегоход)</t>
  </si>
  <si>
    <t xml:space="preserve">Приобретение хронометражного оборудования </t>
  </si>
  <si>
    <t>Приобретение хронометражного оборудования</t>
  </si>
  <si>
    <t>Восстановление дорожных одежд в местах ремонта полотна</t>
  </si>
  <si>
    <t>-ремонт водопровода
-ремонт канализации 
-ремонт системы отопления 
-ремонт системы теплый пол
-электромонтажные работы</t>
  </si>
  <si>
    <t xml:space="preserve">-ремонт помещений
-ремонт асфальтированных дорожек
-ремонт кровли 
-ремонт фасада 
-ремонт ограждения территории
-ремонт теневых навесов 
</t>
  </si>
  <si>
    <t>06.05.2020-31.05.2021</t>
  </si>
  <si>
    <t xml:space="preserve">Строительство футбольного поля и стадиона </t>
  </si>
  <si>
    <t>г.Добрянка</t>
  </si>
  <si>
    <t>МК № 270/20 от 18.12.2020</t>
  </si>
  <si>
    <t>д.Залесная Добрянский ГО</t>
  </si>
  <si>
    <t>Строительство детского сада д.Залесная Добрянский городской округ</t>
  </si>
  <si>
    <t>в рамках 206-п</t>
  </si>
  <si>
    <t>в рамках 631-п</t>
  </si>
  <si>
    <t>Ремонт оконнных заполнений, ремонт кровли, ремонт фасадов, устранение дефектов и повреждений, ремонт вентиляции</t>
  </si>
  <si>
    <t>Строительство десткого сада в д.Залесная на 90 мест, благоустройтсво территории</t>
  </si>
  <si>
    <t xml:space="preserve">Корректировка проектной документации и выполнение инжинерных изысканий по объекту в Бюджете стоит 517,96800-несофинан.средства МБ </t>
  </si>
  <si>
    <t>до 01.09.2021</t>
  </si>
  <si>
    <t>01.03.21-15.04.21</t>
  </si>
  <si>
    <t>09.03.21-01.07.21</t>
  </si>
  <si>
    <t>09.03.21- 01.07.21</t>
  </si>
  <si>
    <t>Благоустройство территории районного культурно-досугового центра в г. Добрянка Пермского края/ 2022</t>
  </si>
  <si>
    <t>ВЕСЬ населенный пункт: светильники - 177 шт.; СИП -  15 657,5 м; опоры - 11 шт., щиты освещения - 2 шт.</t>
  </si>
  <si>
    <t>п.Дивья Добрянский ГО</t>
  </si>
  <si>
    <t>Ремонт кабинета для участкого по адресу: п.Дивья, ул.Лесная, д.21, каб.11</t>
  </si>
  <si>
    <t>ремонт оконных блоков (гл. корпус)</t>
  </si>
  <si>
    <t xml:space="preserve"> ремонт кровли (1 корпус)</t>
  </si>
  <si>
    <t>15.03.21 - 01.07.21</t>
  </si>
  <si>
    <t xml:space="preserve">проведение земляных работ; устройство асфальтобетонного покрытия; установка МАФ; озеленение; ремонт асфальтобетонного покрытия.
</t>
  </si>
  <si>
    <t>22.03.21- 31.08.21</t>
  </si>
  <si>
    <t>22.03.21- 31.05.21</t>
  </si>
  <si>
    <t xml:space="preserve">МК № 58/21 от 22.03.21 ИП Кириллов К.В. </t>
  </si>
  <si>
    <t>22.03.21- 01.07.21</t>
  </si>
  <si>
    <t>МК № 60/21 от 22.03.21 ООО "ТЕХНОСЕЙЛ"</t>
  </si>
  <si>
    <t>22.03.2021- 01.04.21</t>
  </si>
  <si>
    <t>21.06.21- 20.07.21</t>
  </si>
  <si>
    <t xml:space="preserve"> до 01.08.2021</t>
  </si>
  <si>
    <t xml:space="preserve">  до 01.08.2021</t>
  </si>
  <si>
    <t>01.06.2021-30.07.2021</t>
  </si>
  <si>
    <t>01.06.2021-10.08.2021</t>
  </si>
  <si>
    <t xml:space="preserve">Договор № 2/2021 от 29.03.2021 ООО "Уралтехстрой" </t>
  </si>
  <si>
    <t>29.03.21-27.04.21</t>
  </si>
  <si>
    <t>17.05.21-15.07.21</t>
  </si>
  <si>
    <t>МК № 73/21 от 23.03.21 ООО "КамаСтройСервис"</t>
  </si>
  <si>
    <t>МК № 65/21 от 22.03.21 ООО "КамаСтройСервис"</t>
  </si>
  <si>
    <t>Приобретение хронометражного и спортивного оборудования и инвентаря</t>
  </si>
  <si>
    <t>ООО "Марафон-Электро" договор поставки от 31.03.2021 №35</t>
  </si>
  <si>
    <t>ООО "Марафон-Электро" договор поставки от 21.01.2021 №77</t>
  </si>
  <si>
    <t>Приобретение транспондеров (чип) 125 шт, приобретение арок 2 шт</t>
  </si>
  <si>
    <t xml:space="preserve">ИП Старков Р.Д., договор поставки товара от 26.03.2021 №18 </t>
  </si>
  <si>
    <t>Приобретение</t>
  </si>
  <si>
    <t>ООО "Актив Драйв" договор розничной купли-продажи от 11.01.2021</t>
  </si>
  <si>
    <t>Приобретение лыжного оборудования и инвентаря (лыжные комплекты)</t>
  </si>
  <si>
    <t xml:space="preserve">МК № 47/21 от 15.03.2021 ООО "Стройтрансавто" </t>
  </si>
  <si>
    <t xml:space="preserve">Устройство основания спортивной площадки; устройство ограждения; установка спортивных элементов (стойки баскетбольные с щитом и кольцом, стойки для волейбола с сеткой, ворота для мини-футбола с сеткой); установка элементов турниковой зоны;  устройство освещения. 
</t>
  </si>
  <si>
    <t xml:space="preserve">МК №74/21 от 25.03.2021 ООО "КамаСтройСервис" </t>
  </si>
  <si>
    <t>Договор № 32110022477 от 26.03.21 ООО "КамаСтройСервис"</t>
  </si>
  <si>
    <t xml:space="preserve">МК № 54/21 от 22.03.21 ОАО "МРСК Урала" </t>
  </si>
  <si>
    <t xml:space="preserve">МК № 39/21 от 09.03.21 ИП Саргсян А.М. </t>
  </si>
  <si>
    <t xml:space="preserve">МК № 55/21 от 22.03.21 ООО "АЙТИ -М" </t>
  </si>
  <si>
    <t>Ремонт сетей наружного освещения в г. Добрянка (Второй этап)</t>
  </si>
  <si>
    <t>отдел ЖКХ р.п. Полазна</t>
  </si>
  <si>
    <t>Приобретение навесного оборудования для трактора</t>
  </si>
  <si>
    <t>Приобретение коммунальной техники "Трактор малогабаритный" для содержания р.п. Полазна</t>
  </si>
  <si>
    <t>20.04.21-20.01.22</t>
  </si>
  <si>
    <t>Ремонт сетей наружного освещения в п. Трактовый</t>
  </si>
  <si>
    <t>ЖКХиБ</t>
  </si>
  <si>
    <t>Приобретение специализированной машины "Автоцистерна"</t>
  </si>
  <si>
    <t>Приобретение коммунальной техники «Мини-трактор" для содержания г. Добрянка</t>
  </si>
  <si>
    <t>ИТОГО</t>
  </si>
  <si>
    <t>ИТОГО по экономии</t>
  </si>
  <si>
    <t>Итого по нераспределенному остатку 2020</t>
  </si>
  <si>
    <t>Устройство спортивной площадки с. Сенькино, ул. Коровина, д. 8</t>
  </si>
  <si>
    <t>Ремонт сетей наружного освещения в п. Таборы</t>
  </si>
  <si>
    <t>Устройство сквера г. Добрянка, ул. Герцена</t>
  </si>
  <si>
    <t>Ремонт МБОУ "Перемская ООШ" (спортивный зал)</t>
  </si>
  <si>
    <t xml:space="preserve">МК № 180/20 от 07.08.2020
ООО "Эксперт-Нэкст", </t>
  </si>
  <si>
    <t>МК № УКС/5/2021 от 11.03.2021 ООО "Эксперт-Нэкст"</t>
  </si>
  <si>
    <t xml:space="preserve">07.08.2020 - 01.03.2021 
</t>
  </si>
  <si>
    <t xml:space="preserve">11.03.2021-31.03.2021 </t>
  </si>
  <si>
    <t xml:space="preserve">Ремонт МБДОУ «Добрянский детский сад № 21» 
второй этап / Добрянский городской округ, г. Добрянка
</t>
  </si>
  <si>
    <t>Договор подряда № 015/04/21-М от 12.05.21 ООО "Цербер-Добрянка"</t>
  </si>
  <si>
    <t>12.05.21-31.08.21</t>
  </si>
  <si>
    <t>монтаж видеонаблюдения</t>
  </si>
  <si>
    <t>замена напольного покрытия</t>
  </si>
  <si>
    <t>приобретение спортивного инвентаря</t>
  </si>
  <si>
    <t>приобретение щита баскетбольного</t>
  </si>
  <si>
    <t>МК № 121/21 от 04.05.21 ИП Асоян Г.С.</t>
  </si>
  <si>
    <t>04.05.21-13.08.21</t>
  </si>
  <si>
    <t>Замена свитильников, СИП, опор</t>
  </si>
  <si>
    <t xml:space="preserve">МК № 138/21 от 18.05.21 ОАО "МРСК Урала" </t>
  </si>
  <si>
    <t>18.05.21-01.07.21</t>
  </si>
  <si>
    <t xml:space="preserve"> МК № 137/21 от 17.05.21 ООО "СПЕЦМАШ-СНГ " </t>
  </si>
  <si>
    <t>17.05.21-30.06.21</t>
  </si>
  <si>
    <t>ИП Пономарев Олег Анатольевич от17.05.2021 № УКС/10/2021</t>
  </si>
  <si>
    <t>17.05.2021-13.06.2021</t>
  </si>
  <si>
    <t>Разработка проекта помещений РКДЦ г. Добрянка</t>
  </si>
  <si>
    <t>КГАУ Управление гос.экспертизы ПК от 23.04.21 № СЭ.007-21</t>
  </si>
  <si>
    <t>23.04.2021-23.04.2022</t>
  </si>
  <si>
    <t>Экспертное сопровождение</t>
  </si>
  <si>
    <t>Экономия (764-п + 10-П)</t>
  </si>
  <si>
    <t>Проектирование капитального ремонта автомобильной дороги по ул. Жуковского (от ул. Герцена до ул. Лесная) в г. Добрянка</t>
  </si>
  <si>
    <t>Проектирование капитального ремонта автомобильной дороги: проезд Центральный (от ул. Розы Люксембург до переулок Трудовые Резервы) в г. Добрянка</t>
  </si>
  <si>
    <t xml:space="preserve">Устройство оснований, пешеходных дорожек, МАФ, озеленение, освещение, установка стелл,  Wi-Fi
</t>
  </si>
  <si>
    <t>Устройство основания, ограждения, спортивных элементов,элементов турниковой зоны, освещения</t>
  </si>
  <si>
    <t>приобретение</t>
  </si>
  <si>
    <t>ремонт спортивного зала – 245,6кв.м., отопления, электромонтажные работы, устройство вентиляции, спортивного оборудования.</t>
  </si>
  <si>
    <t>Теннисный корт, футбольное поле, скайпарк, видеонаблюдение, освещение</t>
  </si>
  <si>
    <t xml:space="preserve">окрашивание потолков, стен спорт зала и раздевалки, смена светильников, установка унитазов и раковин, устройство линолеума и перегородок </t>
  </si>
  <si>
    <t>Договор купли-продажи № 252 от 24.05.21 ИП Юркин И.С.</t>
  </si>
  <si>
    <t>24.05.21-31.12.21</t>
  </si>
  <si>
    <t>Договор купли-продажи № 185 от 24.05.21 ООО "Спортивные технологии"</t>
  </si>
  <si>
    <t>12.04.2021-10.06.2021</t>
  </si>
  <si>
    <t>25.12.2020-30.06.2021г</t>
  </si>
  <si>
    <t>МК № 134/21 от 12.05.2021 ИП Вепрев Д.П.</t>
  </si>
  <si>
    <t>12.05.2021- 15.06.2021</t>
  </si>
  <si>
    <t>Доп соглашение от 31.05.2021 к МК № 121/21 от 04.05.21</t>
  </si>
  <si>
    <t>23.03.21- 31.08.21</t>
  </si>
  <si>
    <t xml:space="preserve">267/20 от 15.12.20, 266/20 от 15.12.20. Соглашение № 1/2021 от 24.05.21,  № 02/2021 от 24.05.21, № 03/2021 от 24.05.21 </t>
  </si>
  <si>
    <t>МАОУ «Полазненская СОШ № 1» (крытая площадка) (МБОУ «Полазненская средняя общеобразовательная школа № 1» по адресу: Пермский край, Добрянский район, пгт Полазна, ул. 50 лет Октября, 3)</t>
  </si>
  <si>
    <t xml:space="preserve">МК № 147/21 от 28.05.21 ООО "Завод специальной техники" </t>
  </si>
  <si>
    <t>28.05.21- 31.07.21</t>
  </si>
  <si>
    <t>МК № 154/21 от 31.05.21 ООО "Пермская МТС"</t>
  </si>
  <si>
    <t>31.05.21- 04.08.21</t>
  </si>
  <si>
    <t>МК № 157 от 21.05.21 ООО "Трансстрой"</t>
  </si>
  <si>
    <t>21.05.21- 30.08.21</t>
  </si>
  <si>
    <t>МК № 161/21 от 04.06.21 ООО "ЭнергоСтройМагнит"</t>
  </si>
  <si>
    <t>04.06.21- 20.08.21</t>
  </si>
  <si>
    <t>04.06.21- 01.07.21</t>
  </si>
  <si>
    <t xml:space="preserve">МК № 163/21 от 07.06.2021 ООО "Партнер" </t>
  </si>
  <si>
    <t>07.06.2021- 30.06.2021</t>
  </si>
  <si>
    <t>МК № 173/21 от 08.06.2021</t>
  </si>
  <si>
    <t xml:space="preserve">МК ООО ПРИОРИТЕТ от 14.04.2021 № 210412 </t>
  </si>
  <si>
    <t>Изготовл.и монтаж вывесок (буквы)</t>
  </si>
  <si>
    <t>22.03.21- 15.07.21</t>
  </si>
  <si>
    <t>Ремонт кабинета для учатскового в п.Дивья, ул.Лесная, д.21, каб.11 (электромонтажные работы, отделка, обустройство крыльца)</t>
  </si>
  <si>
    <t>08.06.2021-01.08.2021</t>
  </si>
  <si>
    <t xml:space="preserve">МК № 160/21 от 04.06.21 ИП Елизаров С.И. </t>
  </si>
  <si>
    <t>МК № 175/21 от 07.06.21 ИП Асоян Г.С.</t>
  </si>
  <si>
    <t>МК № 194/21 от 21.06.21 ООО "КамаСтройСервис"</t>
  </si>
  <si>
    <t>21.06.21-01.08.21</t>
  </si>
  <si>
    <t>ИП Шубенцева О.Ю.  №45/21 от 12.03.2021</t>
  </si>
  <si>
    <t>Поставка МАФов</t>
  </si>
  <si>
    <t>Договор № ПЦТД-94-21 от 15.06.21 ООО "ДЕКО-ПОЛ"</t>
  </si>
  <si>
    <t>15.06.21-31.08.21</t>
  </si>
  <si>
    <t xml:space="preserve"> Договор № 2021.29919 от 22.03.21 ООО "КамаСтройСервис"</t>
  </si>
  <si>
    <t>ИП Асоян Г.С. От 09.07.2021 №225/21</t>
  </si>
  <si>
    <t>16.08.2021</t>
  </si>
  <si>
    <t xml:space="preserve"> ул. Советская, 68: АБ покрытие проезда, парковки, тротуар в плитке</t>
  </si>
  <si>
    <t>Капитальный ремонт многоквартирного дома по адресу: г.Добрянка, ул.Герцена, д.40А</t>
  </si>
  <si>
    <t>ООО"Стройтрансавто" №12/21 от 09.02.2021, доп соглашение от 13.07.2021 №2 на 1210,56966 тыс.руб.</t>
  </si>
  <si>
    <t>ООО "СК "Трансстрой" №17/21 от 15.02.2021, допник от 12.07.2021 №1 на 312,43584 тыс.руб.</t>
  </si>
  <si>
    <t xml:space="preserve">ООО "ГСК "НОРСТРОЙ"№ 26/21  от 26.02.2021   </t>
  </si>
  <si>
    <t>Гражданско-правовой договор № 36-2021 от 26.07.2021</t>
  </si>
  <si>
    <t>26.07.2021-15.10.2021</t>
  </si>
  <si>
    <t>Доп соглашение № 4 от 28.07.2021</t>
  </si>
  <si>
    <t>14.09.2020-01.08.2021</t>
  </si>
  <si>
    <t xml:space="preserve">ГРАЖДАНСКО-ПРАВОВОЙ ДОГОВОР № 198/20 от 14.09.20  ИП Мелентьев М.М. </t>
  </si>
  <si>
    <t>Устройство спортивной площадки с. Голубята, ул. Молодежная</t>
  </si>
  <si>
    <t>07.06.21-15.07.21</t>
  </si>
  <si>
    <t>Устройство пешеходных сетей парка Дружбы</t>
  </si>
  <si>
    <t>Озеленение парка Дружбы</t>
  </si>
  <si>
    <t>устройство новых и ремонт существующих пешеходных дорожек в плитке</t>
  </si>
  <si>
    <t>ООО "СК "ТрансСтрой" от 05.08.2021 №УКС/18/2021</t>
  </si>
  <si>
    <t>ООО "СК "ТрансСтрой" от 05.08.2021 №УКС/17/2021</t>
  </si>
  <si>
    <t>Проведены эл.аукционы на приобретение мебели: 
1) 0156600016921000313 от 04.08.2021
2) 0156600016921000319 от 09.08.2021
По причине отсуствия заявок на участие аукционы признаны несостоявшимися</t>
  </si>
  <si>
    <t>х</t>
  </si>
  <si>
    <t>Ремонт дворовых терртиторий ул. Советская, 68 / Пермский край, г. Добрянка</t>
  </si>
  <si>
    <t>ИП АСОЯН Г.С. Гражданско-правовой договор от 30.03.2021 №87/21, доп на увеличение от 02.08.2021 (на 522 039,00)</t>
  </si>
  <si>
    <t>ИП АСОЯН Г.С. Гражданско-правовой договор от 02.08.2021 №б/н</t>
  </si>
  <si>
    <t>Ремонт автомобильных дорог в г. Добрянка 
ул. Победы - 812 м2, 
ул. Розы Люксембург - 1061 м2, 
ул. Советская – 178 м2 
с организацией нерегулируемого перекрестка</t>
  </si>
  <si>
    <t>789-п ФАПы</t>
  </si>
  <si>
    <t>30.11.2021 г.</t>
  </si>
  <si>
    <t>Благоустройство территории и устройство наружных сетей</t>
  </si>
  <si>
    <t>ФАП в п.Камский</t>
  </si>
  <si>
    <t xml:space="preserve">Приобретение единого недвижимого теплового комплекса для учреждений социальной сферы в с. Голубята, ул. Молодежная, з/у 9
</t>
  </si>
  <si>
    <t xml:space="preserve">МК ООО ПРИОРИТЕТ от 09.07.2021 № 212405 </t>
  </si>
  <si>
    <t>Ремонт дорог за счет средств дорожного фонда Пермского края 764-п</t>
  </si>
  <si>
    <t>Ремонт сетей наружного освещения в г. Добрянка (Третий этап)</t>
  </si>
  <si>
    <t>Итого по заявочной № 4</t>
  </si>
  <si>
    <t>Приобретение оборудования, установка котла, монтаж газопровода и трубопровода отопления</t>
  </si>
  <si>
    <t>Замена СИП</t>
  </si>
  <si>
    <t>Установка 3-х умных опор (освещение, динамики, вай-фай)</t>
  </si>
  <si>
    <t>Устройство подхода (лестницы), установка умной опоры</t>
  </si>
  <si>
    <t xml:space="preserve">Приобретение отвала коммунального </t>
  </si>
  <si>
    <t>Приобретение щетки с поливом</t>
  </si>
  <si>
    <t>МК № 179/21 от 15.06.2021 с ООО "ПермьРегионПроект"</t>
  </si>
  <si>
    <t>Разработка ПСД по кап.ремонту а/д по ул.Жуковского</t>
  </si>
  <si>
    <t>Разработка ПСД по кап.ремонту а/д по ул. Проезд Центральный</t>
  </si>
  <si>
    <t>Приобретение мебели для кабинета участкового в п.Дивья, в количестве 8 ед.)</t>
  </si>
  <si>
    <t xml:space="preserve">МК № 23/21 от 24.02.21 ООО "АЙТИ-М" </t>
  </si>
  <si>
    <t xml:space="preserve">МК № 334/21 от 05.10.2021 ООО "РЕСУРС73" </t>
  </si>
  <si>
    <t>05.10.21- 15.10.21</t>
  </si>
  <si>
    <t>МК № 340/21 от 11.10.2021 ИП Кириллов К.В.</t>
  </si>
  <si>
    <t>11.10.21-18.10.21</t>
  </si>
  <si>
    <t>МК № 346/21 от 18.10.2021 ООО "СНАБКОМПЛЕКТ"</t>
  </si>
  <si>
    <t>18.10.21-16.11.21</t>
  </si>
  <si>
    <t>05.10.21 -  03.11.21</t>
  </si>
  <si>
    <t>ИП Асоян Г.С. От 22.09.2021 №УКС/21/2021</t>
  </si>
  <si>
    <t>Устройство лестничного марша и установка умной опоры в парке Дружбы</t>
  </si>
  <si>
    <t>Установка и подключение умных опор на общественной территории в г. Добрянка "Яблоневый сквер"</t>
  </si>
  <si>
    <t>ИП Асоян Г.С. От 08.10.2021 №337/21</t>
  </si>
  <si>
    <t>ИП Асоян Г.С. От 04.10.2021 №327/21</t>
  </si>
  <si>
    <t>Допик  № 8 от 15.10.21 к договору 198/20</t>
  </si>
  <si>
    <t>КГАУ Управление гос.экспертизы ПК от 02.04.2020 №СЭ.002/20</t>
  </si>
  <si>
    <t>03.04.2020-23.04.2021</t>
  </si>
  <si>
    <t>до 01.09.2020</t>
  </si>
  <si>
    <t>МК ООО НПФ "Надежность" от 16.07.2021 №УКС/15/2021</t>
  </si>
  <si>
    <t>Авторский надзор за выполнением работ по благоустройству прилегающей территории</t>
  </si>
  <si>
    <t>16.07.2021 - 20.01.2022</t>
  </si>
  <si>
    <t>МК № 302/21 от 03.09.2021 с ИП АСОЯН ГРУНИК СУРИКОВИЧ</t>
  </si>
  <si>
    <t>Ремонт сетей наружного освещения в г. Добрянка (Четвертый этап)</t>
  </si>
  <si>
    <t>МК № УКС/24/21 от 03.11.2021  ИП Фадеев С.В.</t>
  </si>
  <si>
    <t>03.11.21 - 15.11.21</t>
  </si>
  <si>
    <t>ПЕРЕЧЕНЬ ПРОЕКТОВ 2021</t>
  </si>
  <si>
    <t>Замена СИП                          установка светильников</t>
  </si>
  <si>
    <t>МК № 7869583 от 06.12.2021</t>
  </si>
  <si>
    <t>МК растроргнут, Произведен возврат краевых средств  (заявка на возврат № 34 от 22.12.2021 сумма возврата 41020,68432)</t>
  </si>
  <si>
    <t>МК № 444/21 от 27.12.2021 ООО "Промышленное оборудование"</t>
  </si>
  <si>
    <t>27.12.21-30.06.22</t>
  </si>
  <si>
    <t>несофинансируемая местная</t>
  </si>
  <si>
    <t>проекты ЛУКОЙЛ</t>
  </si>
  <si>
    <t>Благоустройство общественной зоны г. Добрянка на пересечении ул. 8-е Марта-                    ул. Советская</t>
  </si>
  <si>
    <t>Работы завершены</t>
  </si>
  <si>
    <t>25.10.2021</t>
  </si>
  <si>
    <t>01.11.2021</t>
  </si>
  <si>
    <t>ИП  Книжник Г.Е.                      от  19.07.2021 №237/21</t>
  </si>
  <si>
    <t>Субсидия преобразованным территориям (718-п)</t>
  </si>
  <si>
    <t xml:space="preserve">Мун.контракт с ООО "СК "ТрансСтрой" от 20.02.2021 № 21/21                              </t>
  </si>
  <si>
    <t>Мун.контракт с ООО "СК "ТрансСтрой" от 11.01.2021г. № 2/21</t>
  </si>
  <si>
    <t xml:space="preserve">МК ООО Ассоциация предприятий по транспорту и грузоперевозкам от 07.12.2020 № 254-20 </t>
  </si>
  <si>
    <t xml:space="preserve">Мун.кон. ООО СК ТРАНССТРОЙ от 24.08.2020 № 187/20 на сумму 4 308 188,83 </t>
  </si>
  <si>
    <t xml:space="preserve">Мун.кон. ИП Варданян Л.С. от 22.03.2021 № 53/21 </t>
  </si>
  <si>
    <t xml:space="preserve">Мун.контракт с ООО "Ассоциация по транспорту и грузоперевозкам" от 28.07.2020 № 173/20 </t>
  </si>
  <si>
    <t xml:space="preserve">Мун.кон. ООО "Ассоциация предприятий по транспорту и грузоперевозкам" от 22.03.2021 № 57/21 </t>
  </si>
  <si>
    <t xml:space="preserve">Мун.кон. ООО "Ассоциация предприятий по транспорту и грузоперевозкам" от 22.03.2021 № 56/21 
</t>
  </si>
  <si>
    <t xml:space="preserve">МК с ООО ЭМ-ЭМ-ТИ от 01.06.2021 № 157-21 </t>
  </si>
  <si>
    <t xml:space="preserve"> Договор с ИП Васильев Андрей Петрович от 25.12.2020 № 275/20 </t>
  </si>
  <si>
    <t xml:space="preserve">МК № 3/2021 от 12.04.2021 ООО "Инком" </t>
  </si>
  <si>
    <t xml:space="preserve">МК № 110/21 от 20.04.21 ООО "ГСК НорСтрой" </t>
  </si>
  <si>
    <t xml:space="preserve">МК № 37/21 от 09.03.21 ООО "СК "ДОМ-АС"  </t>
  </si>
  <si>
    <t>МК № УКС/23/2021 от 05.10.2021</t>
  </si>
  <si>
    <t>МК № 4/2021 от 01.03.2021 ИП Елизаров.С.И.</t>
  </si>
  <si>
    <t>Договор ООО СК ТранСтрой от 06.05.2020 № 6 на сумму 30 727,66000 
Дополнительное соглашение от 07.07.2020 № 1 на уменьшение 1 057,34545
Дополнительное соглашение  от 31.12.2020 № 3 на 996,89545</t>
  </si>
  <si>
    <t>Дополнительное соглашение к МК № 4 от 01.12.2021</t>
  </si>
  <si>
    <t>устройство пешеходных коммуникаций</t>
  </si>
  <si>
    <t>озеленение</t>
  </si>
  <si>
    <t xml:space="preserve">ООО "СК "Трансстрой" №43/21 от 12.03.2021. </t>
  </si>
  <si>
    <t>реконструкция РКДЦ</t>
  </si>
  <si>
    <t xml:space="preserve">ООО "ЖБК-Строй" № 217/19 от 23.09.2019 г. </t>
  </si>
  <si>
    <t>средства в рамках субсидии реализованы в полном объеме</t>
  </si>
  <si>
    <t>23.09.2019-31.12.2021</t>
  </si>
  <si>
    <t>Реконструкция РКДЦ</t>
  </si>
  <si>
    <t xml:space="preserve">Работы в процессе выполнения. </t>
  </si>
  <si>
    <t xml:space="preserve">Авторский надзор. </t>
  </si>
  <si>
    <t>Строительный контроль.</t>
  </si>
  <si>
    <t>в рамках 419-п</t>
  </si>
  <si>
    <t>09.07.2021- 08.08.2022</t>
  </si>
  <si>
    <t>Договор №УКС/31/2021 от 21.12.2021 АНО "Ресурсно-информационный центр"</t>
  </si>
  <si>
    <t>МК №УКС/32/2021 от 23.12.2021 ООО "ГеоОкс"</t>
  </si>
  <si>
    <t>МК №УКС/28/2021 от 25.11.2021</t>
  </si>
  <si>
    <t>Изготовление тех паспортов и тех планов на здание и инженерные сети</t>
  </si>
  <si>
    <t>Оказание консультативных услуг</t>
  </si>
  <si>
    <t>2021-2022</t>
  </si>
  <si>
    <t>21.12.2021- 27.12.2021</t>
  </si>
  <si>
    <t>23.12.2021- 28.02.2022</t>
  </si>
  <si>
    <t>25.11.2021- 10.12.2021</t>
  </si>
  <si>
    <t>В рамках субсидии реализовано                    70 465,83327 тыс.руб. Остаток будет реализован в 1 квартале 2022 г.</t>
  </si>
  <si>
    <t>Устройство пешеходных коммуникаций, организация НО, установка МАФ, озеленение</t>
  </si>
  <si>
    <t xml:space="preserve">ГРАЖДАНСКО-ПРАВОВОЙ ДОГОВОР № 01566000169210000590001 от 22.03.21 ООО"Деко-Пол"                                           </t>
  </si>
  <si>
    <t xml:space="preserve">ПРОЕКТЫ в рамках 374-п </t>
  </si>
  <si>
    <t>Строительство детского сада в д.Залесная ДГО</t>
  </si>
  <si>
    <t xml:space="preserve">ПРОЕКТЫ В РАМКАХ 463-п </t>
  </si>
  <si>
    <t xml:space="preserve">ПРОЕКТЫ В РАМКАХ 861-п </t>
  </si>
  <si>
    <t>ПРОЕКТЫ В РАМКАХ 6-п</t>
  </si>
  <si>
    <t>Комплексное развитие сельских территорий (1064-п)</t>
  </si>
  <si>
    <t>Формирование комфортной городской среды (1331-п)</t>
  </si>
  <si>
    <t>ПРОКТЫ В РАМКАХ 313-п</t>
  </si>
  <si>
    <t>ПРОЕКТЫ В РАМКАХ 104-п</t>
  </si>
  <si>
    <t>ПРОЕКТЫ В РАМКАХ 108-п</t>
  </si>
  <si>
    <t>Безопасные качественные дороги (156-П)</t>
  </si>
  <si>
    <t>п. Камский</t>
  </si>
  <si>
    <t>с. Голубята</t>
  </si>
  <si>
    <t>п. Трактовый</t>
  </si>
  <si>
    <t>Работы завершены, на остаток экономии 2021 будут переселены квартиры 2022</t>
  </si>
  <si>
    <t>Работы ведутся, остаток средств переутвержден на 2022 год</t>
  </si>
  <si>
    <t>Работы ведутся. Средства 2022 года</t>
  </si>
  <si>
    <t>Работы завершены, осуществляется оплата</t>
  </si>
  <si>
    <t>Работы в стадии выполнения, средства переутверждены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</si>
</sst>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0000"/>
    <numFmt numFmtId="166" formatCode="0.00000"/>
    <numFmt numFmtId="167" formatCode="0.000"/>
    <numFmt numFmtId="168" formatCode="#,##0.000"/>
    <numFmt numFmtId="169" formatCode="_-* #,##0.00000_р_._-;\-* #,##0.00000_р_._-;_-* &quot;-&quot;??_р_._-;_-@_-"/>
    <numFmt numFmtId="170" formatCode="_-* #,##0.00000\ _₽_-;\-* #,##0.00000\ _₽_-;_-* &quot;-&quot;?????\ _₽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4" fontId="9" fillId="0" borderId="1" xfId="0" applyNumberFormat="1" applyFont="1" applyFill="1" applyBorder="1" applyAlignment="1">
      <alignment vertical="center" wrapText="1"/>
    </xf>
    <xf numFmtId="0" fontId="9" fillId="0" borderId="0" xfId="0" applyFont="1" applyFill="1"/>
    <xf numFmtId="0" fontId="9" fillId="0" borderId="0" xfId="0" applyFont="1"/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/>
    <xf numFmtId="165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2" fillId="0" borderId="1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 wrapText="1"/>
    </xf>
    <xf numFmtId="165" fontId="12" fillId="0" borderId="4" xfId="0" applyNumberFormat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4" fontId="9" fillId="0" borderId="8" xfId="0" applyNumberFormat="1" applyFont="1" applyFill="1" applyBorder="1" applyAlignment="1">
      <alignment vertical="center" wrapText="1"/>
    </xf>
    <xf numFmtId="165" fontId="9" fillId="0" borderId="8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6" fontId="12" fillId="0" borderId="1" xfId="0" applyNumberFormat="1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0" fontId="9" fillId="0" borderId="0" xfId="0" applyFont="1" applyFill="1" applyAlignment="1">
      <alignment wrapText="1"/>
    </xf>
    <xf numFmtId="0" fontId="14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 wrapText="1"/>
    </xf>
    <xf numFmtId="166" fontId="9" fillId="0" borderId="1" xfId="0" applyNumberFormat="1" applyFont="1" applyFill="1" applyBorder="1" applyAlignment="1">
      <alignment vertical="center" wrapText="1"/>
    </xf>
    <xf numFmtId="165" fontId="10" fillId="0" borderId="4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Border="1"/>
    <xf numFmtId="0" fontId="8" fillId="0" borderId="2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165" fontId="3" fillId="0" borderId="0" xfId="0" applyNumberFormat="1" applyFont="1"/>
    <xf numFmtId="0" fontId="9" fillId="0" borderId="0" xfId="0" applyFont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right" vertical="center" wrapText="1"/>
    </xf>
    <xf numFmtId="165" fontId="8" fillId="3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166" fontId="8" fillId="0" borderId="8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wrapText="1"/>
    </xf>
    <xf numFmtId="165" fontId="8" fillId="0" borderId="8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0" borderId="1" xfId="0" applyFont="1" applyFill="1" applyBorder="1" applyAlignment="1">
      <alignment vertical="center" wrapText="1"/>
    </xf>
    <xf numFmtId="165" fontId="8" fillId="0" borderId="8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14" fontId="8" fillId="0" borderId="6" xfId="0" applyNumberFormat="1" applyFont="1" applyFill="1" applyBorder="1" applyAlignment="1">
      <alignment horizontal="left" vertical="center" wrapText="1"/>
    </xf>
    <xf numFmtId="166" fontId="8" fillId="0" borderId="6" xfId="0" applyNumberFormat="1" applyFont="1" applyFill="1" applyBorder="1" applyAlignment="1">
      <alignment horizontal="left" vertical="center" wrapText="1"/>
    </xf>
    <xf numFmtId="166" fontId="12" fillId="0" borderId="6" xfId="0" applyNumberFormat="1" applyFont="1" applyFill="1" applyBorder="1" applyAlignment="1">
      <alignment horizontal="left" vertical="center" wrapText="1"/>
    </xf>
    <xf numFmtId="165" fontId="8" fillId="0" borderId="6" xfId="0" applyNumberFormat="1" applyFont="1" applyFill="1" applyBorder="1" applyAlignment="1">
      <alignment horizontal="left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65" fontId="8" fillId="0" borderId="6" xfId="0" applyNumberFormat="1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vertical="top" wrapText="1"/>
    </xf>
    <xf numFmtId="165" fontId="8" fillId="0" borderId="1" xfId="3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170" fontId="8" fillId="0" borderId="0" xfId="0" applyNumberFormat="1" applyFont="1" applyFill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168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167" fontId="8" fillId="0" borderId="1" xfId="0" applyNumberFormat="1" applyFont="1" applyFill="1" applyBorder="1" applyAlignment="1">
      <alignment vertical="center" wrapText="1"/>
    </xf>
    <xf numFmtId="167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67" fontId="12" fillId="0" borderId="1" xfId="0" applyNumberFormat="1" applyFont="1" applyFill="1" applyBorder="1" applyAlignment="1">
      <alignment vertical="center" wrapText="1"/>
    </xf>
    <xf numFmtId="168" fontId="8" fillId="0" borderId="4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68" fontId="12" fillId="0" borderId="4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168" fontId="8" fillId="0" borderId="8" xfId="0" applyNumberFormat="1" applyFont="1" applyFill="1" applyBorder="1" applyAlignment="1">
      <alignment vertical="center" wrapText="1"/>
    </xf>
    <xf numFmtId="167" fontId="8" fillId="0" borderId="8" xfId="0" applyNumberFormat="1" applyFont="1" applyFill="1" applyBorder="1" applyAlignment="1">
      <alignment vertical="center" wrapText="1"/>
    </xf>
    <xf numFmtId="168" fontId="8" fillId="0" borderId="11" xfId="0" applyNumberFormat="1" applyFont="1" applyFill="1" applyBorder="1" applyAlignment="1">
      <alignment vertical="center" wrapText="1"/>
    </xf>
    <xf numFmtId="168" fontId="9" fillId="0" borderId="8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165" fontId="12" fillId="0" borderId="6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6" xfId="0" applyNumberFormat="1" applyFont="1" applyFill="1" applyBorder="1" applyAlignment="1">
      <alignment horizontal="right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right" vertical="center" wrapText="1"/>
    </xf>
    <xf numFmtId="14" fontId="12" fillId="0" borderId="6" xfId="0" applyNumberFormat="1" applyFont="1" applyFill="1" applyBorder="1" applyAlignment="1">
      <alignment horizontal="left" vertical="center" wrapText="1"/>
    </xf>
    <xf numFmtId="165" fontId="12" fillId="0" borderId="6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14" fontId="12" fillId="0" borderId="6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 wrapText="1"/>
    </xf>
    <xf numFmtId="169" fontId="8" fillId="0" borderId="1" xfId="2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right" vertical="center" wrapText="1"/>
    </xf>
    <xf numFmtId="165" fontId="8" fillId="0" borderId="8" xfId="0" applyNumberFormat="1" applyFont="1" applyFill="1" applyBorder="1" applyAlignment="1">
      <alignment horizontal="right" vertical="center" wrapText="1"/>
    </xf>
    <xf numFmtId="165" fontId="12" fillId="0" borderId="6" xfId="0" applyNumberFormat="1" applyFont="1" applyFill="1" applyBorder="1" applyAlignment="1">
      <alignment horizontal="right" vertical="center" wrapText="1"/>
    </xf>
    <xf numFmtId="165" fontId="12" fillId="0" borderId="8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65" fontId="8" fillId="0" borderId="6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center" vertical="center" wrapText="1"/>
    </xf>
    <xf numFmtId="165" fontId="12" fillId="0" borderId="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vertical="center" wrapText="1"/>
    </xf>
    <xf numFmtId="49" fontId="12" fillId="0" borderId="8" xfId="0" applyNumberFormat="1" applyFont="1" applyFill="1" applyBorder="1" applyAlignment="1">
      <alignment vertical="center" wrapText="1"/>
    </xf>
    <xf numFmtId="14" fontId="12" fillId="0" borderId="6" xfId="0" applyNumberFormat="1" applyFont="1" applyFill="1" applyBorder="1" applyAlignment="1">
      <alignment horizontal="left" vertical="center" wrapText="1"/>
    </xf>
    <xf numFmtId="14" fontId="12" fillId="0" borderId="8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vertical="center" wrapText="1"/>
    </xf>
    <xf numFmtId="165" fontId="8" fillId="0" borderId="7" xfId="0" applyNumberFormat="1" applyFont="1" applyFill="1" applyBorder="1" applyAlignment="1">
      <alignment vertical="center" wrapText="1"/>
    </xf>
    <xf numFmtId="165" fontId="8" fillId="0" borderId="8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0" fontId="0" fillId="0" borderId="7" xfId="0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8" fillId="0" borderId="10" xfId="0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3" xfId="1"/>
    <cellStyle name="Финансовый" xfId="2" builtin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rshakova\Desktop\2021%20&#1075;&#1086;&#1076;\&#1052;&#1086;&#1085;&#1080;&#1090;&#1086;&#1088;&#1080;&#1085;&#1075;\&#1055;&#1054;&#1051;&#1053;&#1067;&#1049;%20&#1087;&#1077;&#1088;&#1077;&#1095;&#1077;&#1085;&#1100;%20&#1087;&#1088;&#1086;&#1077;&#1082;&#1090;&#1086;&#1074;%202021%20&#1085;&#1072;%2002.0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 ПРОЕКТАМ"/>
    </sheetNames>
    <sheetDataSet>
      <sheetData sheetId="0" refreshError="1">
        <row r="54">
          <cell r="X54" t="str">
            <v>24.02.21-20.01.2022</v>
          </cell>
        </row>
        <row r="58">
          <cell r="Z58">
            <v>1891.1951899999999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92"/>
  <sheetViews>
    <sheetView tabSelected="1" zoomScale="40" zoomScaleNormal="40" workbookViewId="0">
      <pane ySplit="3" topLeftCell="A181" activePane="bottomLeft" state="frozen"/>
      <selection pane="bottomLeft" activeCell="A131" sqref="A131:O131"/>
    </sheetView>
  </sheetViews>
  <sheetFormatPr defaultColWidth="9.140625" defaultRowHeight="20.25" x14ac:dyDescent="0.3"/>
  <cols>
    <col min="1" max="1" width="9.5703125" style="71" customWidth="1"/>
    <col min="2" max="2" width="20.5703125" style="5" customWidth="1"/>
    <col min="3" max="3" width="10.42578125" style="5" customWidth="1"/>
    <col min="4" max="4" width="50.28515625" style="2" customWidth="1"/>
    <col min="5" max="5" width="17.85546875" style="1" customWidth="1"/>
    <col min="6" max="6" width="27.28515625" style="1" customWidth="1"/>
    <col min="7" max="7" width="25.28515625" style="1" customWidth="1"/>
    <col min="8" max="8" width="23.28515625" style="1" customWidth="1"/>
    <col min="9" max="9" width="25.5703125" style="1" customWidth="1"/>
    <col min="10" max="10" width="24.140625" style="1" customWidth="1"/>
    <col min="11" max="11" width="32.140625" style="1" customWidth="1"/>
    <col min="12" max="12" width="38.42578125" style="1" customWidth="1"/>
    <col min="13" max="13" width="25.28515625" style="1" customWidth="1"/>
    <col min="14" max="14" width="25" style="1" customWidth="1"/>
    <col min="15" max="15" width="25.28515625" style="1" customWidth="1"/>
    <col min="16" max="16" width="9.140625" style="1"/>
    <col min="17" max="17" width="25.5703125" style="1" bestFit="1" customWidth="1"/>
    <col min="18" max="16384" width="9.140625" style="1"/>
  </cols>
  <sheetData>
    <row r="1" spans="1:15" ht="25.5" x14ac:dyDescent="0.35">
      <c r="A1" s="189" t="s">
        <v>384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5" s="68" customFormat="1" ht="28.5" customHeight="1" x14ac:dyDescent="0.35">
      <c r="A2" s="190" t="s">
        <v>7</v>
      </c>
      <c r="B2" s="191" t="s">
        <v>41</v>
      </c>
      <c r="C2" s="191" t="s">
        <v>10</v>
      </c>
      <c r="D2" s="191" t="s">
        <v>27</v>
      </c>
      <c r="E2" s="191" t="s">
        <v>4</v>
      </c>
      <c r="F2" s="191" t="s">
        <v>0</v>
      </c>
      <c r="G2" s="191" t="s">
        <v>1</v>
      </c>
      <c r="H2" s="191"/>
      <c r="I2" s="191"/>
      <c r="J2" s="191"/>
      <c r="K2" s="195"/>
      <c r="L2" s="195"/>
      <c r="M2" s="195"/>
      <c r="N2" s="195"/>
      <c r="O2" s="195"/>
    </row>
    <row r="3" spans="1:15" s="68" customFormat="1" ht="67.5" x14ac:dyDescent="0.35">
      <c r="A3" s="190"/>
      <c r="B3" s="191"/>
      <c r="C3" s="192"/>
      <c r="D3" s="191"/>
      <c r="E3" s="191"/>
      <c r="F3" s="191"/>
      <c r="G3" s="78" t="s">
        <v>58</v>
      </c>
      <c r="H3" s="78" t="s">
        <v>56</v>
      </c>
      <c r="I3" s="78" t="s">
        <v>57</v>
      </c>
      <c r="J3" s="78" t="s">
        <v>2</v>
      </c>
      <c r="K3" s="79" t="s">
        <v>90</v>
      </c>
      <c r="L3" s="79" t="s">
        <v>5</v>
      </c>
      <c r="M3" s="79" t="s">
        <v>8</v>
      </c>
      <c r="N3" s="79" t="s">
        <v>9</v>
      </c>
      <c r="O3" s="79" t="s">
        <v>6</v>
      </c>
    </row>
    <row r="4" spans="1:15" s="15" customFormat="1" ht="42.75" customHeight="1" x14ac:dyDescent="0.3">
      <c r="A4" s="159" t="s">
        <v>450</v>
      </c>
      <c r="B4" s="159"/>
      <c r="C4" s="159"/>
      <c r="D4" s="159"/>
      <c r="E4" s="159"/>
      <c r="F4" s="159"/>
      <c r="G4" s="159"/>
      <c r="H4" s="159"/>
      <c r="I4" s="159"/>
      <c r="J4" s="159"/>
      <c r="K4" s="196"/>
      <c r="L4" s="196"/>
      <c r="M4" s="196"/>
      <c r="N4" s="196"/>
      <c r="O4" s="196"/>
    </row>
    <row r="5" spans="1:15" s="13" customFormat="1" ht="177.75" customHeight="1" x14ac:dyDescent="0.25">
      <c r="A5" s="74">
        <v>1</v>
      </c>
      <c r="B5" s="76" t="s">
        <v>42</v>
      </c>
      <c r="C5" s="76" t="s">
        <v>11</v>
      </c>
      <c r="D5" s="76" t="s">
        <v>88</v>
      </c>
      <c r="E5" s="104">
        <v>1.1200000000000001</v>
      </c>
      <c r="F5" s="16">
        <v>21337.124779999998</v>
      </c>
      <c r="G5" s="16">
        <v>21337.124779999998</v>
      </c>
      <c r="H5" s="16">
        <v>0</v>
      </c>
      <c r="I5" s="16">
        <v>0</v>
      </c>
      <c r="J5" s="17"/>
      <c r="K5" s="76" t="s">
        <v>173</v>
      </c>
      <c r="L5" s="187" t="s">
        <v>114</v>
      </c>
      <c r="M5" s="76" t="s">
        <v>59</v>
      </c>
      <c r="N5" s="76" t="s">
        <v>393</v>
      </c>
      <c r="O5" s="16">
        <v>21337.124779999998</v>
      </c>
    </row>
    <row r="6" spans="1:15" s="13" customFormat="1" ht="209.25" customHeight="1" x14ac:dyDescent="0.25">
      <c r="A6" s="74">
        <v>2</v>
      </c>
      <c r="B6" s="76" t="s">
        <v>42</v>
      </c>
      <c r="C6" s="76" t="s">
        <v>11</v>
      </c>
      <c r="D6" s="76" t="s">
        <v>87</v>
      </c>
      <c r="E6" s="104">
        <v>0.88</v>
      </c>
      <c r="F6" s="16">
        <v>21130.36145</v>
      </c>
      <c r="G6" s="16">
        <v>21130.36145</v>
      </c>
      <c r="H6" s="16">
        <v>0</v>
      </c>
      <c r="I6" s="16">
        <v>0</v>
      </c>
      <c r="J6" s="17"/>
      <c r="K6" s="76" t="s">
        <v>173</v>
      </c>
      <c r="L6" s="188"/>
      <c r="M6" s="76" t="s">
        <v>59</v>
      </c>
      <c r="N6" s="76" t="s">
        <v>393</v>
      </c>
      <c r="O6" s="16">
        <v>21130.36145</v>
      </c>
    </row>
    <row r="7" spans="1:15" s="13" customFormat="1" ht="195.75" customHeight="1" x14ac:dyDescent="0.25">
      <c r="A7" s="74">
        <v>3</v>
      </c>
      <c r="B7" s="76" t="s">
        <v>42</v>
      </c>
      <c r="C7" s="76" t="s">
        <v>11</v>
      </c>
      <c r="D7" s="76" t="s">
        <v>89</v>
      </c>
      <c r="E7" s="104">
        <v>0.64</v>
      </c>
      <c r="F7" s="16">
        <v>27532.513770000001</v>
      </c>
      <c r="G7" s="16">
        <v>27532.513770000001</v>
      </c>
      <c r="H7" s="16">
        <v>0</v>
      </c>
      <c r="I7" s="16">
        <v>0</v>
      </c>
      <c r="J7" s="106"/>
      <c r="K7" s="76" t="s">
        <v>173</v>
      </c>
      <c r="L7" s="188"/>
      <c r="M7" s="76" t="s">
        <v>59</v>
      </c>
      <c r="N7" s="76" t="s">
        <v>393</v>
      </c>
      <c r="O7" s="16">
        <v>27532.513770000001</v>
      </c>
    </row>
    <row r="8" spans="1:15" s="9" customFormat="1" ht="31.5" customHeight="1" x14ac:dyDescent="0.25">
      <c r="A8" s="56"/>
      <c r="B8" s="3"/>
      <c r="C8" s="3"/>
      <c r="D8" s="3" t="s">
        <v>16</v>
      </c>
      <c r="E8" s="17"/>
      <c r="F8" s="4">
        <f>SUM(F5:F7)</f>
        <v>70000</v>
      </c>
      <c r="G8" s="4">
        <f>SUM(G5:G7)</f>
        <v>70000</v>
      </c>
      <c r="H8" s="4">
        <f>SUM(H5:H7)</f>
        <v>0</v>
      </c>
      <c r="I8" s="4">
        <f>SUM(I5:I7)</f>
        <v>0</v>
      </c>
      <c r="J8" s="4"/>
      <c r="K8" s="76"/>
      <c r="L8" s="3"/>
      <c r="M8" s="3"/>
      <c r="N8" s="3"/>
      <c r="O8" s="4">
        <f>SUM(O5:O7)</f>
        <v>70000</v>
      </c>
    </row>
    <row r="9" spans="1:15" s="15" customFormat="1" ht="47.25" customHeight="1" x14ac:dyDescent="0.3">
      <c r="A9" s="159" t="s">
        <v>347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15" s="13" customFormat="1" ht="170.25" customHeight="1" x14ac:dyDescent="0.25">
      <c r="A10" s="74">
        <v>4</v>
      </c>
      <c r="B10" s="76" t="s">
        <v>42</v>
      </c>
      <c r="C10" s="76" t="s">
        <v>11</v>
      </c>
      <c r="D10" s="107" t="s">
        <v>33</v>
      </c>
      <c r="E10" s="104">
        <v>0.64</v>
      </c>
      <c r="F10" s="16">
        <f>G10+H10+I10</f>
        <v>6500</v>
      </c>
      <c r="G10" s="21"/>
      <c r="H10" s="16">
        <v>5850</v>
      </c>
      <c r="I10" s="16">
        <v>650</v>
      </c>
      <c r="J10" s="106"/>
      <c r="K10" s="76" t="s">
        <v>173</v>
      </c>
      <c r="L10" s="16" t="s">
        <v>61</v>
      </c>
      <c r="M10" s="76" t="s">
        <v>60</v>
      </c>
      <c r="N10" s="76" t="s">
        <v>393</v>
      </c>
      <c r="O10" s="16">
        <v>6500</v>
      </c>
    </row>
    <row r="11" spans="1:15" s="13" customFormat="1" ht="183" customHeight="1" x14ac:dyDescent="0.25">
      <c r="A11" s="74">
        <v>5</v>
      </c>
      <c r="B11" s="76" t="s">
        <v>42</v>
      </c>
      <c r="C11" s="76" t="s">
        <v>11</v>
      </c>
      <c r="D11" s="108" t="s">
        <v>340</v>
      </c>
      <c r="E11" s="109"/>
      <c r="F11" s="16">
        <f>G11+H11+I11</f>
        <v>4925</v>
      </c>
      <c r="G11" s="21"/>
      <c r="H11" s="16">
        <v>4432.5</v>
      </c>
      <c r="I11" s="16">
        <v>492.5</v>
      </c>
      <c r="J11" s="106"/>
      <c r="K11" s="76" t="s">
        <v>173</v>
      </c>
      <c r="L11" s="94" t="s">
        <v>114</v>
      </c>
      <c r="M11" s="76" t="s">
        <v>376</v>
      </c>
      <c r="N11" s="76" t="s">
        <v>393</v>
      </c>
      <c r="O11" s="16">
        <v>4925</v>
      </c>
    </row>
    <row r="12" spans="1:15" s="13" customFormat="1" ht="88.5" customHeight="1" x14ac:dyDescent="0.25">
      <c r="A12" s="74">
        <v>6</v>
      </c>
      <c r="B12" s="76" t="s">
        <v>42</v>
      </c>
      <c r="C12" s="76" t="s">
        <v>11</v>
      </c>
      <c r="D12" s="107" t="s">
        <v>34</v>
      </c>
      <c r="E12" s="104">
        <v>0.16</v>
      </c>
      <c r="F12" s="16">
        <f t="shared" ref="F12:F20" si="0">G12+H12+I12</f>
        <v>1233.8000000000002</v>
      </c>
      <c r="G12" s="21"/>
      <c r="H12" s="16">
        <v>1110.42</v>
      </c>
      <c r="I12" s="16">
        <v>123.38</v>
      </c>
      <c r="J12" s="106"/>
      <c r="K12" s="76" t="s">
        <v>173</v>
      </c>
      <c r="L12" s="203" t="s">
        <v>107</v>
      </c>
      <c r="M12" s="76" t="s">
        <v>60</v>
      </c>
      <c r="N12" s="76" t="s">
        <v>393</v>
      </c>
      <c r="O12" s="16">
        <v>1233.8000000000002</v>
      </c>
    </row>
    <row r="13" spans="1:15" s="13" customFormat="1" ht="101.25" x14ac:dyDescent="0.25">
      <c r="A13" s="74">
        <v>7</v>
      </c>
      <c r="B13" s="76" t="s">
        <v>42</v>
      </c>
      <c r="C13" s="76" t="s">
        <v>11</v>
      </c>
      <c r="D13" s="110" t="s">
        <v>40</v>
      </c>
      <c r="E13" s="104">
        <v>0.155</v>
      </c>
      <c r="F13" s="16">
        <f t="shared" si="0"/>
        <v>1393</v>
      </c>
      <c r="G13" s="21"/>
      <c r="H13" s="16">
        <v>1253.7</v>
      </c>
      <c r="I13" s="16">
        <v>139.30000000000001</v>
      </c>
      <c r="J13" s="106"/>
      <c r="K13" s="76" t="s">
        <v>173</v>
      </c>
      <c r="L13" s="181"/>
      <c r="M13" s="76" t="s">
        <v>60</v>
      </c>
      <c r="N13" s="76" t="s">
        <v>393</v>
      </c>
      <c r="O13" s="16">
        <v>1393</v>
      </c>
    </row>
    <row r="14" spans="1:15" s="13" customFormat="1" ht="87" customHeight="1" x14ac:dyDescent="0.25">
      <c r="A14" s="74">
        <v>8</v>
      </c>
      <c r="B14" s="76" t="s">
        <v>42</v>
      </c>
      <c r="C14" s="76" t="s">
        <v>11</v>
      </c>
      <c r="D14" s="107" t="s">
        <v>35</v>
      </c>
      <c r="E14" s="104">
        <v>0.19</v>
      </c>
      <c r="F14" s="16">
        <f t="shared" si="0"/>
        <v>1791</v>
      </c>
      <c r="G14" s="21"/>
      <c r="H14" s="16">
        <v>1611.9</v>
      </c>
      <c r="I14" s="16">
        <v>179.1</v>
      </c>
      <c r="J14" s="106"/>
      <c r="K14" s="76" t="s">
        <v>173</v>
      </c>
      <c r="L14" s="204"/>
      <c r="M14" s="76" t="s">
        <v>60</v>
      </c>
      <c r="N14" s="76" t="s">
        <v>393</v>
      </c>
      <c r="O14" s="77">
        <v>1791</v>
      </c>
    </row>
    <row r="15" spans="1:15" s="13" customFormat="1" ht="192.75" customHeight="1" x14ac:dyDescent="0.25">
      <c r="A15" s="74">
        <v>9</v>
      </c>
      <c r="B15" s="76" t="s">
        <v>43</v>
      </c>
      <c r="C15" s="76" t="s">
        <v>11</v>
      </c>
      <c r="D15" s="110" t="s">
        <v>36</v>
      </c>
      <c r="E15" s="104">
        <v>0.32</v>
      </c>
      <c r="F15" s="16">
        <f t="shared" si="0"/>
        <v>2214.95327</v>
      </c>
      <c r="G15" s="21"/>
      <c r="H15" s="16">
        <v>1993.45794</v>
      </c>
      <c r="I15" s="16">
        <v>221.49533</v>
      </c>
      <c r="J15" s="106"/>
      <c r="K15" s="76" t="s">
        <v>173</v>
      </c>
      <c r="L15" s="203" t="s">
        <v>158</v>
      </c>
      <c r="M15" s="76" t="s">
        <v>60</v>
      </c>
      <c r="N15" s="76" t="s">
        <v>393</v>
      </c>
      <c r="O15" s="16">
        <v>2214.95327</v>
      </c>
    </row>
    <row r="16" spans="1:15" s="13" customFormat="1" ht="144.75" customHeight="1" x14ac:dyDescent="0.25">
      <c r="A16" s="74">
        <v>10</v>
      </c>
      <c r="B16" s="76" t="s">
        <v>43</v>
      </c>
      <c r="C16" s="76" t="s">
        <v>11</v>
      </c>
      <c r="D16" s="110" t="s">
        <v>37</v>
      </c>
      <c r="E16" s="104">
        <v>0.2</v>
      </c>
      <c r="F16" s="16">
        <f t="shared" si="0"/>
        <v>1214.95327</v>
      </c>
      <c r="G16" s="21"/>
      <c r="H16" s="16">
        <v>1093.45794</v>
      </c>
      <c r="I16" s="16">
        <v>121.49533</v>
      </c>
      <c r="J16" s="106"/>
      <c r="K16" s="76" t="s">
        <v>173</v>
      </c>
      <c r="L16" s="181"/>
      <c r="M16" s="76" t="s">
        <v>60</v>
      </c>
      <c r="N16" s="76" t="s">
        <v>393</v>
      </c>
      <c r="O16" s="16">
        <v>1214.95327</v>
      </c>
    </row>
    <row r="17" spans="1:15" s="13" customFormat="1" ht="128.25" customHeight="1" x14ac:dyDescent="0.25">
      <c r="A17" s="74">
        <v>11</v>
      </c>
      <c r="B17" s="76" t="s">
        <v>43</v>
      </c>
      <c r="C17" s="76" t="s">
        <v>11</v>
      </c>
      <c r="D17" s="107" t="s">
        <v>105</v>
      </c>
      <c r="E17" s="104">
        <v>0.78500000000000003</v>
      </c>
      <c r="F17" s="16">
        <f t="shared" si="0"/>
        <v>4106.86978</v>
      </c>
      <c r="G17" s="21"/>
      <c r="H17" s="16">
        <v>3696.1828</v>
      </c>
      <c r="I17" s="16">
        <v>410.68698000000001</v>
      </c>
      <c r="J17" s="106"/>
      <c r="K17" s="76" t="s">
        <v>173</v>
      </c>
      <c r="L17" s="181"/>
      <c r="M17" s="76" t="s">
        <v>60</v>
      </c>
      <c r="N17" s="76" t="s">
        <v>393</v>
      </c>
      <c r="O17" s="16">
        <v>4106.86978</v>
      </c>
    </row>
    <row r="18" spans="1:15" s="13" customFormat="1" ht="180.75" customHeight="1" x14ac:dyDescent="0.25">
      <c r="A18" s="74">
        <v>12</v>
      </c>
      <c r="B18" s="76" t="s">
        <v>43</v>
      </c>
      <c r="C18" s="76" t="s">
        <v>11</v>
      </c>
      <c r="D18" s="111" t="s">
        <v>38</v>
      </c>
      <c r="E18" s="104">
        <v>0.61499999999999999</v>
      </c>
      <c r="F18" s="16">
        <f t="shared" si="0"/>
        <v>3911.2336400000004</v>
      </c>
      <c r="G18" s="21"/>
      <c r="H18" s="16">
        <v>3520.1102700000001</v>
      </c>
      <c r="I18" s="16">
        <v>391.12337000000002</v>
      </c>
      <c r="J18" s="106"/>
      <c r="K18" s="76" t="s">
        <v>173</v>
      </c>
      <c r="L18" s="181"/>
      <c r="M18" s="76" t="s">
        <v>60</v>
      </c>
      <c r="N18" s="76" t="s">
        <v>393</v>
      </c>
      <c r="O18" s="16">
        <v>3911.2336399999999</v>
      </c>
    </row>
    <row r="19" spans="1:15" s="13" customFormat="1" ht="206.25" customHeight="1" x14ac:dyDescent="0.25">
      <c r="A19" s="74">
        <v>13</v>
      </c>
      <c r="B19" s="76" t="s">
        <v>43</v>
      </c>
      <c r="C19" s="76" t="s">
        <v>11</v>
      </c>
      <c r="D19" s="111" t="s">
        <v>80</v>
      </c>
      <c r="E19" s="104">
        <v>0.1</v>
      </c>
      <c r="F19" s="16">
        <f t="shared" si="0"/>
        <v>560.74766</v>
      </c>
      <c r="G19" s="21"/>
      <c r="H19" s="16">
        <v>504.67289</v>
      </c>
      <c r="I19" s="16">
        <v>56.074770000000001</v>
      </c>
      <c r="J19" s="106"/>
      <c r="K19" s="76" t="s">
        <v>173</v>
      </c>
      <c r="L19" s="181"/>
      <c r="M19" s="76" t="s">
        <v>60</v>
      </c>
      <c r="N19" s="76" t="s">
        <v>393</v>
      </c>
      <c r="O19" s="16">
        <v>560.74766</v>
      </c>
    </row>
    <row r="20" spans="1:15" s="13" customFormat="1" ht="146.25" customHeight="1" x14ac:dyDescent="0.25">
      <c r="A20" s="74">
        <v>14</v>
      </c>
      <c r="B20" s="76" t="s">
        <v>43</v>
      </c>
      <c r="C20" s="76" t="s">
        <v>11</v>
      </c>
      <c r="D20" s="107" t="s">
        <v>39</v>
      </c>
      <c r="E20" s="104">
        <v>0.61</v>
      </c>
      <c r="F20" s="16">
        <f t="shared" si="0"/>
        <v>3817.7757000000001</v>
      </c>
      <c r="G20" s="21"/>
      <c r="H20" s="16">
        <v>3435.9981299999999</v>
      </c>
      <c r="I20" s="16">
        <v>381.77757000000003</v>
      </c>
      <c r="J20" s="106"/>
      <c r="K20" s="76" t="s">
        <v>173</v>
      </c>
      <c r="L20" s="204"/>
      <c r="M20" s="76" t="s">
        <v>60</v>
      </c>
      <c r="N20" s="76" t="s">
        <v>393</v>
      </c>
      <c r="O20" s="16">
        <v>3817.7757000000001</v>
      </c>
    </row>
    <row r="21" spans="1:15" s="13" customFormat="1" ht="186.75" customHeight="1" x14ac:dyDescent="0.25">
      <c r="A21" s="74">
        <v>15</v>
      </c>
      <c r="B21" s="76" t="s">
        <v>43</v>
      </c>
      <c r="C21" s="76" t="s">
        <v>11</v>
      </c>
      <c r="D21" s="111" t="s">
        <v>84</v>
      </c>
      <c r="E21" s="112">
        <v>0.53400000000000003</v>
      </c>
      <c r="F21" s="16">
        <f>G21+H21+I21</f>
        <v>2775.4391700000001</v>
      </c>
      <c r="G21" s="22"/>
      <c r="H21" s="16">
        <v>2497.89525</v>
      </c>
      <c r="I21" s="16">
        <v>277.54392000000001</v>
      </c>
      <c r="J21" s="106"/>
      <c r="K21" s="76" t="s">
        <v>173</v>
      </c>
      <c r="L21" s="113" t="s">
        <v>162</v>
      </c>
      <c r="M21" s="114" t="s">
        <v>60</v>
      </c>
      <c r="N21" s="76" t="s">
        <v>393</v>
      </c>
      <c r="O21" s="16">
        <v>2775.4391700000001</v>
      </c>
    </row>
    <row r="22" spans="1:15" s="13" customFormat="1" ht="220.5" customHeight="1" x14ac:dyDescent="0.25">
      <c r="A22" s="74">
        <v>16</v>
      </c>
      <c r="B22" s="76" t="s">
        <v>42</v>
      </c>
      <c r="C22" s="76" t="s">
        <v>11</v>
      </c>
      <c r="D22" s="107" t="s">
        <v>85</v>
      </c>
      <c r="E22" s="112">
        <v>0.32</v>
      </c>
      <c r="F22" s="16">
        <f t="shared" ref="F22:F32" si="1">G22+H22+I22</f>
        <v>4472.1375699999999</v>
      </c>
      <c r="G22" s="22"/>
      <c r="H22" s="16">
        <v>4024.9238099999998</v>
      </c>
      <c r="I22" s="16">
        <v>447.21375999999998</v>
      </c>
      <c r="J22" s="106"/>
      <c r="K22" s="76" t="s">
        <v>173</v>
      </c>
      <c r="L22" s="113" t="s">
        <v>398</v>
      </c>
      <c r="M22" s="114" t="s">
        <v>187</v>
      </c>
      <c r="N22" s="76" t="s">
        <v>393</v>
      </c>
      <c r="O22" s="16">
        <f>4894.77178-422.63421</f>
        <v>4472.1375699999999</v>
      </c>
    </row>
    <row r="23" spans="1:15" s="13" customFormat="1" ht="177.75" customHeight="1" x14ac:dyDescent="0.25">
      <c r="A23" s="74">
        <v>17</v>
      </c>
      <c r="B23" s="76" t="s">
        <v>42</v>
      </c>
      <c r="C23" s="76" t="s">
        <v>11</v>
      </c>
      <c r="D23" s="107" t="s">
        <v>44</v>
      </c>
      <c r="E23" s="112">
        <v>0.47</v>
      </c>
      <c r="F23" s="16">
        <f t="shared" si="1"/>
        <v>3500</v>
      </c>
      <c r="G23" s="22"/>
      <c r="H23" s="16">
        <v>3150</v>
      </c>
      <c r="I23" s="16">
        <v>350</v>
      </c>
      <c r="J23" s="106"/>
      <c r="K23" s="76" t="s">
        <v>173</v>
      </c>
      <c r="L23" s="113" t="s">
        <v>79</v>
      </c>
      <c r="M23" s="114" t="s">
        <v>15</v>
      </c>
      <c r="N23" s="76" t="s">
        <v>393</v>
      </c>
      <c r="O23" s="16">
        <v>3500</v>
      </c>
    </row>
    <row r="24" spans="1:15" s="13" customFormat="1" ht="213" customHeight="1" x14ac:dyDescent="0.25">
      <c r="A24" s="74">
        <v>18</v>
      </c>
      <c r="B24" s="76" t="s">
        <v>108</v>
      </c>
      <c r="C24" s="76" t="s">
        <v>11</v>
      </c>
      <c r="D24" s="111" t="s">
        <v>86</v>
      </c>
      <c r="E24" s="112">
        <v>0.34</v>
      </c>
      <c r="F24" s="16">
        <f t="shared" si="1"/>
        <v>2772</v>
      </c>
      <c r="G24" s="22"/>
      <c r="H24" s="16">
        <v>2494.8000000000002</v>
      </c>
      <c r="I24" s="16">
        <v>277.2</v>
      </c>
      <c r="J24" s="106"/>
      <c r="K24" s="76" t="s">
        <v>173</v>
      </c>
      <c r="L24" s="205" t="s">
        <v>399</v>
      </c>
      <c r="M24" s="114" t="s">
        <v>15</v>
      </c>
      <c r="N24" s="76" t="s">
        <v>393</v>
      </c>
      <c r="O24" s="16">
        <v>2772</v>
      </c>
    </row>
    <row r="25" spans="1:15" s="13" customFormat="1" ht="141.75" customHeight="1" x14ac:dyDescent="0.25">
      <c r="A25" s="74">
        <v>19</v>
      </c>
      <c r="B25" s="76" t="s">
        <v>109</v>
      </c>
      <c r="C25" s="76" t="s">
        <v>11</v>
      </c>
      <c r="D25" s="111" t="s">
        <v>45</v>
      </c>
      <c r="E25" s="112">
        <v>0.33</v>
      </c>
      <c r="F25" s="16">
        <f t="shared" si="1"/>
        <v>3197.04</v>
      </c>
      <c r="G25" s="22"/>
      <c r="H25" s="16">
        <v>2877.3359999999998</v>
      </c>
      <c r="I25" s="16">
        <v>319.70400000000001</v>
      </c>
      <c r="J25" s="106"/>
      <c r="K25" s="76" t="s">
        <v>173</v>
      </c>
      <c r="L25" s="206"/>
      <c r="M25" s="76" t="s">
        <v>15</v>
      </c>
      <c r="N25" s="76" t="s">
        <v>393</v>
      </c>
      <c r="O25" s="16">
        <v>3197.04</v>
      </c>
    </row>
    <row r="26" spans="1:15" s="13" customFormat="1" ht="168" customHeight="1" x14ac:dyDescent="0.25">
      <c r="A26" s="74">
        <v>20</v>
      </c>
      <c r="B26" s="76" t="s">
        <v>110</v>
      </c>
      <c r="C26" s="76" t="s">
        <v>11</v>
      </c>
      <c r="D26" s="111" t="s">
        <v>81</v>
      </c>
      <c r="E26" s="112">
        <v>0.25</v>
      </c>
      <c r="F26" s="16">
        <f t="shared" si="1"/>
        <v>2079</v>
      </c>
      <c r="G26" s="22"/>
      <c r="H26" s="16">
        <v>1871.1</v>
      </c>
      <c r="I26" s="16">
        <v>207.9</v>
      </c>
      <c r="J26" s="106"/>
      <c r="K26" s="76" t="s">
        <v>173</v>
      </c>
      <c r="L26" s="206"/>
      <c r="M26" s="76" t="s">
        <v>15</v>
      </c>
      <c r="N26" s="76" t="s">
        <v>393</v>
      </c>
      <c r="O26" s="16">
        <v>2079</v>
      </c>
    </row>
    <row r="27" spans="1:15" s="13" customFormat="1" ht="144" customHeight="1" x14ac:dyDescent="0.25">
      <c r="A27" s="74">
        <v>21</v>
      </c>
      <c r="B27" s="76" t="s">
        <v>111</v>
      </c>
      <c r="C27" s="76" t="s">
        <v>11</v>
      </c>
      <c r="D27" s="111" t="s">
        <v>47</v>
      </c>
      <c r="E27" s="112">
        <v>0.56100000000000005</v>
      </c>
      <c r="F27" s="16">
        <f>G27+H27+I27</f>
        <v>2520</v>
      </c>
      <c r="G27" s="22"/>
      <c r="H27" s="16">
        <v>2268</v>
      </c>
      <c r="I27" s="16">
        <v>252</v>
      </c>
      <c r="J27" s="106"/>
      <c r="K27" s="76" t="s">
        <v>173</v>
      </c>
      <c r="L27" s="207"/>
      <c r="M27" s="76" t="s">
        <v>15</v>
      </c>
      <c r="N27" s="76" t="s">
        <v>393</v>
      </c>
      <c r="O27" s="16">
        <v>2520</v>
      </c>
    </row>
    <row r="28" spans="1:15" s="13" customFormat="1" ht="152.25" customHeight="1" x14ac:dyDescent="0.25">
      <c r="A28" s="74">
        <v>22</v>
      </c>
      <c r="B28" s="76" t="s">
        <v>43</v>
      </c>
      <c r="C28" s="76" t="s">
        <v>11</v>
      </c>
      <c r="D28" s="111" t="s">
        <v>46</v>
      </c>
      <c r="E28" s="112">
        <v>1.93</v>
      </c>
      <c r="F28" s="16">
        <f t="shared" si="1"/>
        <v>8771.61492</v>
      </c>
      <c r="G28" s="22"/>
      <c r="H28" s="16">
        <v>7894.4534299999996</v>
      </c>
      <c r="I28" s="16">
        <v>877.16148999999996</v>
      </c>
      <c r="J28" s="106"/>
      <c r="K28" s="76" t="s">
        <v>173</v>
      </c>
      <c r="L28" s="115" t="s">
        <v>78</v>
      </c>
      <c r="M28" s="76" t="s">
        <v>60</v>
      </c>
      <c r="N28" s="76" t="s">
        <v>393</v>
      </c>
      <c r="O28" s="16">
        <v>8771.61492</v>
      </c>
    </row>
    <row r="29" spans="1:15" s="13" customFormat="1" ht="162" customHeight="1" x14ac:dyDescent="0.25">
      <c r="A29" s="74">
        <v>23</v>
      </c>
      <c r="B29" s="76" t="s">
        <v>112</v>
      </c>
      <c r="C29" s="76" t="s">
        <v>11</v>
      </c>
      <c r="D29" s="111" t="s">
        <v>82</v>
      </c>
      <c r="E29" s="116">
        <v>0.8</v>
      </c>
      <c r="F29" s="16">
        <f t="shared" si="1"/>
        <v>2640</v>
      </c>
      <c r="G29" s="22"/>
      <c r="H29" s="16">
        <v>2376</v>
      </c>
      <c r="I29" s="16">
        <v>264</v>
      </c>
      <c r="J29" s="106"/>
      <c r="K29" s="76" t="s">
        <v>173</v>
      </c>
      <c r="L29" s="205" t="s">
        <v>400</v>
      </c>
      <c r="M29" s="114" t="s">
        <v>60</v>
      </c>
      <c r="N29" s="76" t="s">
        <v>393</v>
      </c>
      <c r="O29" s="16">
        <v>2640</v>
      </c>
    </row>
    <row r="30" spans="1:15" s="13" customFormat="1" ht="195" customHeight="1" x14ac:dyDescent="0.25">
      <c r="A30" s="74">
        <v>24</v>
      </c>
      <c r="B30" s="76" t="s">
        <v>113</v>
      </c>
      <c r="C30" s="76" t="s">
        <v>11</v>
      </c>
      <c r="D30" s="107" t="s">
        <v>83</v>
      </c>
      <c r="E30" s="112">
        <v>0.85</v>
      </c>
      <c r="F30" s="16">
        <f t="shared" si="1"/>
        <v>2400</v>
      </c>
      <c r="G30" s="22"/>
      <c r="H30" s="16">
        <v>2160</v>
      </c>
      <c r="I30" s="16">
        <v>240</v>
      </c>
      <c r="J30" s="106"/>
      <c r="K30" s="76" t="s">
        <v>173</v>
      </c>
      <c r="L30" s="204"/>
      <c r="M30" s="76" t="s">
        <v>60</v>
      </c>
      <c r="N30" s="76" t="s">
        <v>393</v>
      </c>
      <c r="O30" s="16">
        <v>2400</v>
      </c>
    </row>
    <row r="31" spans="1:15" s="13" customFormat="1" ht="213.75" customHeight="1" x14ac:dyDescent="0.25">
      <c r="A31" s="90">
        <v>25</v>
      </c>
      <c r="B31" s="117" t="s">
        <v>43</v>
      </c>
      <c r="C31" s="117" t="s">
        <v>11</v>
      </c>
      <c r="D31" s="117" t="s">
        <v>50</v>
      </c>
      <c r="E31" s="118">
        <v>0.4</v>
      </c>
      <c r="F31" s="16">
        <f t="shared" si="1"/>
        <v>4464.4444400000002</v>
      </c>
      <c r="G31" s="16"/>
      <c r="H31" s="16">
        <v>4017.9999899999998</v>
      </c>
      <c r="I31" s="16">
        <v>446.44445000000002</v>
      </c>
      <c r="J31" s="106"/>
      <c r="K31" s="76" t="s">
        <v>173</v>
      </c>
      <c r="L31" s="117" t="s">
        <v>401</v>
      </c>
      <c r="M31" s="76" t="s">
        <v>60</v>
      </c>
      <c r="N31" s="76" t="s">
        <v>393</v>
      </c>
      <c r="O31" s="16">
        <v>4464.4444400000002</v>
      </c>
    </row>
    <row r="32" spans="1:15" s="13" customFormat="1" ht="194.25" customHeight="1" x14ac:dyDescent="0.25">
      <c r="A32" s="90">
        <v>26</v>
      </c>
      <c r="B32" s="117" t="s">
        <v>42</v>
      </c>
      <c r="C32" s="117" t="s">
        <v>11</v>
      </c>
      <c r="D32" s="119" t="s">
        <v>155</v>
      </c>
      <c r="E32" s="120">
        <v>0.47</v>
      </c>
      <c r="F32" s="16">
        <f t="shared" si="1"/>
        <v>4170.4203099999995</v>
      </c>
      <c r="G32" s="22"/>
      <c r="H32" s="16">
        <v>3753.3782799999999</v>
      </c>
      <c r="I32" s="16">
        <v>417.04203000000001</v>
      </c>
      <c r="J32" s="106"/>
      <c r="K32" s="76" t="s">
        <v>173</v>
      </c>
      <c r="L32" s="117" t="s">
        <v>402</v>
      </c>
      <c r="M32" s="76" t="s">
        <v>206</v>
      </c>
      <c r="N32" s="76" t="s">
        <v>393</v>
      </c>
      <c r="O32" s="16">
        <v>4170.4203100000004</v>
      </c>
    </row>
    <row r="33" spans="1:15" s="13" customFormat="1" ht="33.75" customHeight="1" x14ac:dyDescent="0.25">
      <c r="A33" s="67"/>
      <c r="B33" s="23"/>
      <c r="C33" s="23"/>
      <c r="D33" s="23" t="s">
        <v>17</v>
      </c>
      <c r="E33" s="24"/>
      <c r="F33" s="25">
        <f>SUM(F10:F32)</f>
        <v>75431.429730000003</v>
      </c>
      <c r="G33" s="4"/>
      <c r="H33" s="4">
        <f>SUM(H10:H32)</f>
        <v>67888.286730000007</v>
      </c>
      <c r="I33" s="4">
        <f>SUM(I10:I32)</f>
        <v>7543.1429999999982</v>
      </c>
      <c r="J33" s="4"/>
      <c r="K33" s="4"/>
      <c r="L33" s="4"/>
      <c r="M33" s="4"/>
      <c r="N33" s="4"/>
      <c r="O33" s="4">
        <f>SUM(O10:O32)</f>
        <v>75431.429730000003</v>
      </c>
    </row>
    <row r="34" spans="1:15" s="13" customFormat="1" ht="192" customHeight="1" x14ac:dyDescent="0.25">
      <c r="A34" s="90">
        <v>27</v>
      </c>
      <c r="B34" s="117" t="s">
        <v>55</v>
      </c>
      <c r="C34" s="76" t="s">
        <v>11</v>
      </c>
      <c r="D34" s="117" t="s">
        <v>49</v>
      </c>
      <c r="E34" s="118">
        <v>4</v>
      </c>
      <c r="F34" s="77">
        <f>G34+H34+I34</f>
        <v>8580</v>
      </c>
      <c r="G34" s="16"/>
      <c r="H34" s="16">
        <v>7722</v>
      </c>
      <c r="I34" s="16">
        <v>858</v>
      </c>
      <c r="J34" s="16"/>
      <c r="K34" s="16" t="s">
        <v>173</v>
      </c>
      <c r="L34" s="16" t="s">
        <v>403</v>
      </c>
      <c r="M34" s="16" t="s">
        <v>60</v>
      </c>
      <c r="N34" s="76" t="s">
        <v>393</v>
      </c>
      <c r="O34" s="16">
        <v>8580</v>
      </c>
    </row>
    <row r="35" spans="1:15" s="13" customFormat="1" ht="238.5" customHeight="1" x14ac:dyDescent="0.25">
      <c r="A35" s="90">
        <v>28</v>
      </c>
      <c r="B35" s="117"/>
      <c r="C35" s="117" t="s">
        <v>11</v>
      </c>
      <c r="D35" s="117" t="s">
        <v>156</v>
      </c>
      <c r="E35" s="118">
        <v>1</v>
      </c>
      <c r="F35" s="77">
        <f>G35+H35+I35</f>
        <v>1748.0651200000002</v>
      </c>
      <c r="G35" s="16"/>
      <c r="H35" s="16">
        <v>1573.2586100000001</v>
      </c>
      <c r="I35" s="16">
        <v>174.80651</v>
      </c>
      <c r="J35" s="16"/>
      <c r="K35" s="16" t="s">
        <v>173</v>
      </c>
      <c r="L35" s="117" t="s">
        <v>404</v>
      </c>
      <c r="M35" s="16" t="s">
        <v>207</v>
      </c>
      <c r="N35" s="76" t="s">
        <v>393</v>
      </c>
      <c r="O35" s="16">
        <v>1748.06512</v>
      </c>
    </row>
    <row r="36" spans="1:15" s="13" customFormat="1" ht="222" customHeight="1" x14ac:dyDescent="0.25">
      <c r="A36" s="90">
        <v>29</v>
      </c>
      <c r="B36" s="117"/>
      <c r="C36" s="117" t="s">
        <v>11</v>
      </c>
      <c r="D36" s="117" t="s">
        <v>157</v>
      </c>
      <c r="E36" s="118">
        <v>0.64400000000000002</v>
      </c>
      <c r="F36" s="77">
        <f>G36+H36+I36</f>
        <v>6213.2708899999998</v>
      </c>
      <c r="G36" s="16"/>
      <c r="H36" s="16">
        <v>5591.9438</v>
      </c>
      <c r="I36" s="16">
        <v>621.32709</v>
      </c>
      <c r="J36" s="16"/>
      <c r="K36" s="16" t="s">
        <v>173</v>
      </c>
      <c r="L36" s="117" t="s">
        <v>405</v>
      </c>
      <c r="M36" s="16" t="s">
        <v>206</v>
      </c>
      <c r="N36" s="76" t="s">
        <v>393</v>
      </c>
      <c r="O36" s="16">
        <v>6213.2708899999998</v>
      </c>
    </row>
    <row r="37" spans="1:15" s="9" customFormat="1" ht="33.75" customHeight="1" x14ac:dyDescent="0.25">
      <c r="A37" s="56"/>
      <c r="B37" s="3"/>
      <c r="C37" s="3"/>
      <c r="D37" s="23" t="s">
        <v>48</v>
      </c>
      <c r="E37" s="24"/>
      <c r="F37" s="25">
        <f>SUM(F34:F36)</f>
        <v>16541.336009999999</v>
      </c>
      <c r="G37" s="4"/>
      <c r="H37" s="4">
        <f>SUM(H34:H36)</f>
        <v>14887.202410000002</v>
      </c>
      <c r="I37" s="4">
        <f>SUM(I34:I36)</f>
        <v>1654.1335999999999</v>
      </c>
      <c r="J37" s="4"/>
      <c r="K37" s="4"/>
      <c r="L37" s="4"/>
      <c r="M37" s="4"/>
      <c r="N37" s="4"/>
      <c r="O37" s="4">
        <f>SUM(O34:O36)</f>
        <v>16541.336009999999</v>
      </c>
    </row>
    <row r="38" spans="1:15" s="9" customFormat="1" ht="125.25" customHeight="1" x14ac:dyDescent="0.25">
      <c r="A38" s="74">
        <v>30</v>
      </c>
      <c r="B38" s="3"/>
      <c r="C38" s="3" t="s">
        <v>145</v>
      </c>
      <c r="D38" s="117" t="s">
        <v>271</v>
      </c>
      <c r="E38" s="121">
        <v>1.0069999999999999</v>
      </c>
      <c r="F38" s="77">
        <f>H38+I38</f>
        <v>1142.69</v>
      </c>
      <c r="G38" s="16"/>
      <c r="H38" s="16">
        <v>1028.421</v>
      </c>
      <c r="I38" s="16">
        <v>114.26900000000001</v>
      </c>
      <c r="J38" s="16"/>
      <c r="K38" s="16" t="s">
        <v>357</v>
      </c>
      <c r="L38" s="16" t="s">
        <v>406</v>
      </c>
      <c r="M38" s="18">
        <v>44437</v>
      </c>
      <c r="N38" s="76" t="s">
        <v>393</v>
      </c>
      <c r="O38" s="16">
        <v>1142.69</v>
      </c>
    </row>
    <row r="39" spans="1:15" s="9" customFormat="1" ht="210.75" customHeight="1" x14ac:dyDescent="0.25">
      <c r="A39" s="74">
        <v>31</v>
      </c>
      <c r="B39" s="3"/>
      <c r="C39" s="3" t="s">
        <v>145</v>
      </c>
      <c r="D39" s="117" t="s">
        <v>272</v>
      </c>
      <c r="E39" s="121">
        <v>1.1299999999999999</v>
      </c>
      <c r="F39" s="77">
        <f>H39+I39</f>
        <v>948.79893000000004</v>
      </c>
      <c r="G39" s="16"/>
      <c r="H39" s="16">
        <v>853.91904</v>
      </c>
      <c r="I39" s="16">
        <v>94.879890000000003</v>
      </c>
      <c r="J39" s="16"/>
      <c r="K39" s="16" t="s">
        <v>358</v>
      </c>
      <c r="L39" s="16" t="s">
        <v>356</v>
      </c>
      <c r="M39" s="18">
        <v>44451</v>
      </c>
      <c r="N39" s="16" t="s">
        <v>457</v>
      </c>
      <c r="O39" s="16">
        <v>948.79893000000004</v>
      </c>
    </row>
    <row r="40" spans="1:15" s="9" customFormat="1" ht="33.75" customHeight="1" x14ac:dyDescent="0.25">
      <c r="A40" s="56"/>
      <c r="B40" s="3"/>
      <c r="C40" s="3"/>
      <c r="D40" s="23" t="s">
        <v>270</v>
      </c>
      <c r="E40" s="24"/>
      <c r="F40" s="25">
        <f>SUM(F38:F39)</f>
        <v>2091.48893</v>
      </c>
      <c r="G40" s="4"/>
      <c r="H40" s="4">
        <f>SUM(H38:H39)</f>
        <v>1882.34004</v>
      </c>
      <c r="I40" s="4">
        <f>SUM(I38:I39)</f>
        <v>209.14888999999999</v>
      </c>
      <c r="J40" s="4"/>
      <c r="K40" s="4"/>
      <c r="L40" s="4"/>
      <c r="M40" s="4"/>
      <c r="N40" s="4"/>
      <c r="O40" s="4">
        <f>SUM(O38:O39)</f>
        <v>2091.48893</v>
      </c>
    </row>
    <row r="41" spans="1:15" s="9" customFormat="1" ht="33.75" customHeight="1" x14ac:dyDescent="0.25">
      <c r="A41" s="56"/>
      <c r="B41" s="3"/>
      <c r="C41" s="3"/>
      <c r="D41" s="23" t="s">
        <v>106</v>
      </c>
      <c r="E41" s="24"/>
      <c r="F41" s="25">
        <f>F33+F37+F40</f>
        <v>94064.254670000009</v>
      </c>
      <c r="G41" s="4"/>
      <c r="H41" s="4">
        <f>H33+H37+H40</f>
        <v>84657.829180000001</v>
      </c>
      <c r="I41" s="4">
        <f>I33+I37+I40</f>
        <v>9406.4254899999978</v>
      </c>
      <c r="J41" s="4"/>
      <c r="K41" s="4"/>
      <c r="L41" s="4"/>
      <c r="M41" s="4"/>
      <c r="N41" s="4"/>
      <c r="O41" s="4">
        <f>O33+O37+O40</f>
        <v>94064.254670000009</v>
      </c>
    </row>
    <row r="42" spans="1:15" s="9" customFormat="1" ht="33.75" customHeight="1" x14ac:dyDescent="0.25">
      <c r="A42" s="56"/>
      <c r="B42" s="3"/>
      <c r="C42" s="3"/>
      <c r="D42" s="3" t="s">
        <v>115</v>
      </c>
      <c r="E42" s="17">
        <f>SUM(E10:E39)</f>
        <v>18.811</v>
      </c>
      <c r="F42" s="4">
        <f>F8+F33+F37+F40</f>
        <v>164064.25466999999</v>
      </c>
      <c r="G42" s="4">
        <f>G8+G33+G37+G40</f>
        <v>70000</v>
      </c>
      <c r="H42" s="4">
        <f>H8+H33+H37+H40</f>
        <v>84657.829180000001</v>
      </c>
      <c r="I42" s="4">
        <f>I8+I33+I37+I40</f>
        <v>9406.4254899999978</v>
      </c>
      <c r="J42" s="4">
        <f>J8+J33+J37</f>
        <v>0</v>
      </c>
      <c r="K42" s="4"/>
      <c r="L42" s="4"/>
      <c r="M42" s="4"/>
      <c r="N42" s="4"/>
      <c r="O42" s="4">
        <f>O8+O33+O37+O40</f>
        <v>164064.25466999999</v>
      </c>
    </row>
    <row r="43" spans="1:15" s="8" customFormat="1" ht="50.25" customHeight="1" x14ac:dyDescent="0.3">
      <c r="A43" s="161" t="s">
        <v>397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70"/>
      <c r="L43" s="170"/>
      <c r="M43" s="170"/>
      <c r="N43" s="170"/>
      <c r="O43" s="170"/>
    </row>
    <row r="44" spans="1:15" s="31" customFormat="1" ht="260.25" customHeight="1" x14ac:dyDescent="0.3">
      <c r="A44" s="74">
        <v>32</v>
      </c>
      <c r="B44" s="76" t="s">
        <v>18</v>
      </c>
      <c r="C44" s="76" t="s">
        <v>77</v>
      </c>
      <c r="D44" s="76" t="s">
        <v>102</v>
      </c>
      <c r="E44" s="26"/>
      <c r="F44" s="16">
        <f>H44+I44</f>
        <v>6550.192</v>
      </c>
      <c r="G44" s="16"/>
      <c r="H44" s="21">
        <v>3275.096</v>
      </c>
      <c r="I44" s="21">
        <v>3275.096</v>
      </c>
      <c r="J44" s="76"/>
      <c r="K44" s="114" t="s">
        <v>174</v>
      </c>
      <c r="L44" s="197" t="s">
        <v>407</v>
      </c>
      <c r="M44" s="28" t="s">
        <v>104</v>
      </c>
      <c r="N44" s="76" t="s">
        <v>393</v>
      </c>
      <c r="O44" s="16">
        <v>6550.192</v>
      </c>
    </row>
    <row r="45" spans="1:15" s="31" customFormat="1" ht="251.25" customHeight="1" x14ac:dyDescent="0.3">
      <c r="A45" s="74">
        <v>33</v>
      </c>
      <c r="B45" s="76" t="s">
        <v>18</v>
      </c>
      <c r="C45" s="76" t="s">
        <v>77</v>
      </c>
      <c r="D45" s="76" t="s">
        <v>103</v>
      </c>
      <c r="E45" s="26"/>
      <c r="F45" s="16">
        <f>H45+I45</f>
        <v>15515.679599999999</v>
      </c>
      <c r="G45" s="16"/>
      <c r="H45" s="21">
        <v>7757.8397999999997</v>
      </c>
      <c r="I45" s="21">
        <v>7757.8397999999997</v>
      </c>
      <c r="J45" s="76"/>
      <c r="K45" s="199" t="s">
        <v>175</v>
      </c>
      <c r="L45" s="181"/>
      <c r="M45" s="28" t="s">
        <v>104</v>
      </c>
      <c r="N45" s="76" t="s">
        <v>393</v>
      </c>
      <c r="O45" s="16">
        <v>15515.679599999999</v>
      </c>
    </row>
    <row r="46" spans="1:15" s="31" customFormat="1" ht="158.25" customHeight="1" x14ac:dyDescent="0.3">
      <c r="A46" s="89">
        <v>34</v>
      </c>
      <c r="B46" s="92" t="s">
        <v>18</v>
      </c>
      <c r="C46" s="92" t="s">
        <v>77</v>
      </c>
      <c r="D46" s="92" t="s">
        <v>250</v>
      </c>
      <c r="E46" s="122"/>
      <c r="F46" s="16">
        <f>H46+I46</f>
        <v>1551.5679600000001</v>
      </c>
      <c r="G46" s="94"/>
      <c r="H46" s="123">
        <v>775.78398000000004</v>
      </c>
      <c r="I46" s="123">
        <v>775.78398000000004</v>
      </c>
      <c r="J46" s="92"/>
      <c r="K46" s="200"/>
      <c r="L46" s="198"/>
      <c r="M46" s="28" t="s">
        <v>283</v>
      </c>
      <c r="N46" s="76" t="s">
        <v>393</v>
      </c>
      <c r="O46" s="16">
        <v>1551.5679600000001</v>
      </c>
    </row>
    <row r="47" spans="1:15" s="31" customFormat="1" ht="272.25" customHeight="1" x14ac:dyDescent="0.3">
      <c r="A47" s="153">
        <v>35</v>
      </c>
      <c r="B47" s="153" t="s">
        <v>18</v>
      </c>
      <c r="C47" s="153" t="s">
        <v>77</v>
      </c>
      <c r="D47" s="167" t="s">
        <v>130</v>
      </c>
      <c r="E47" s="201"/>
      <c r="F47" s="155">
        <v>3397.1490399999998</v>
      </c>
      <c r="G47" s="174"/>
      <c r="H47" s="193">
        <v>1698.5745199999999</v>
      </c>
      <c r="I47" s="193">
        <v>1698.5745199999999</v>
      </c>
      <c r="J47" s="153"/>
      <c r="K47" s="20" t="s">
        <v>196</v>
      </c>
      <c r="L47" s="27" t="s">
        <v>408</v>
      </c>
      <c r="M47" s="28" t="s">
        <v>282</v>
      </c>
      <c r="N47" s="76" t="s">
        <v>393</v>
      </c>
      <c r="O47" s="16">
        <v>2937.42776</v>
      </c>
    </row>
    <row r="48" spans="1:15" s="31" customFormat="1" ht="181.5" customHeight="1" x14ac:dyDescent="0.3">
      <c r="A48" s="154"/>
      <c r="B48" s="154"/>
      <c r="C48" s="154"/>
      <c r="D48" s="169"/>
      <c r="E48" s="202"/>
      <c r="F48" s="156"/>
      <c r="G48" s="175"/>
      <c r="H48" s="194"/>
      <c r="I48" s="194"/>
      <c r="J48" s="154"/>
      <c r="K48" s="20" t="s">
        <v>195</v>
      </c>
      <c r="L48" s="27" t="s">
        <v>210</v>
      </c>
      <c r="M48" s="28" t="s">
        <v>211</v>
      </c>
      <c r="N48" s="76" t="s">
        <v>393</v>
      </c>
      <c r="O48" s="16">
        <v>459.72127999999998</v>
      </c>
    </row>
    <row r="49" spans="1:15" s="31" customFormat="1" ht="269.25" customHeight="1" x14ac:dyDescent="0.3">
      <c r="A49" s="74">
        <v>36</v>
      </c>
      <c r="B49" s="76" t="s">
        <v>18</v>
      </c>
      <c r="C49" s="76" t="s">
        <v>77</v>
      </c>
      <c r="D49" s="76" t="s">
        <v>131</v>
      </c>
      <c r="E49" s="26"/>
      <c r="F49" s="16">
        <v>1138.7894200000001</v>
      </c>
      <c r="G49" s="16"/>
      <c r="H49" s="21">
        <v>569.39471000000003</v>
      </c>
      <c r="I49" s="21">
        <v>569.39471000000003</v>
      </c>
      <c r="J49" s="76"/>
      <c r="K49" s="20" t="s">
        <v>140</v>
      </c>
      <c r="L49" s="27" t="s">
        <v>225</v>
      </c>
      <c r="M49" s="28" t="s">
        <v>209</v>
      </c>
      <c r="N49" s="76" t="s">
        <v>393</v>
      </c>
      <c r="O49" s="16">
        <v>1138.7894200000001</v>
      </c>
    </row>
    <row r="50" spans="1:15" s="31" customFormat="1" ht="176.25" customHeight="1" x14ac:dyDescent="0.3">
      <c r="A50" s="74">
        <v>37</v>
      </c>
      <c r="B50" s="76" t="s">
        <v>18</v>
      </c>
      <c r="C50" s="76" t="s">
        <v>77</v>
      </c>
      <c r="D50" s="76" t="s">
        <v>132</v>
      </c>
      <c r="E50" s="26"/>
      <c r="F50" s="16">
        <v>3000.6434199999999</v>
      </c>
      <c r="G50" s="16"/>
      <c r="H50" s="21">
        <v>1500.3217099999999</v>
      </c>
      <c r="I50" s="21">
        <v>1500.3217099999999</v>
      </c>
      <c r="J50" s="76"/>
      <c r="K50" s="115" t="s">
        <v>137</v>
      </c>
      <c r="L50" s="27" t="s">
        <v>226</v>
      </c>
      <c r="M50" s="28" t="s">
        <v>208</v>
      </c>
      <c r="N50" s="76" t="s">
        <v>393</v>
      </c>
      <c r="O50" s="124">
        <v>3000.6434199999999</v>
      </c>
    </row>
    <row r="51" spans="1:15" s="7" customFormat="1" ht="26.25" customHeight="1" x14ac:dyDescent="0.3">
      <c r="A51" s="56"/>
      <c r="B51" s="3"/>
      <c r="C51" s="3"/>
      <c r="D51" s="3" t="s">
        <v>20</v>
      </c>
      <c r="E51" s="32"/>
      <c r="F51" s="4">
        <f>SUM(F44:F50)</f>
        <v>31154.02144</v>
      </c>
      <c r="G51" s="4"/>
      <c r="H51" s="33">
        <f>SUM(H44:H50)</f>
        <v>15577.01072</v>
      </c>
      <c r="I51" s="33">
        <f>I44+I45+I46+I47+I49+I50</f>
        <v>15577.01072</v>
      </c>
      <c r="J51" s="3"/>
      <c r="K51" s="46"/>
      <c r="L51" s="35"/>
      <c r="M51" s="36"/>
      <c r="N51" s="36"/>
      <c r="O51" s="4">
        <f>SUM(O44:O50)</f>
        <v>31154.02144</v>
      </c>
    </row>
    <row r="52" spans="1:15" s="14" customFormat="1" ht="218.25" customHeight="1" x14ac:dyDescent="0.3">
      <c r="A52" s="74">
        <v>38</v>
      </c>
      <c r="B52" s="76" t="s">
        <v>18</v>
      </c>
      <c r="C52" s="76" t="s">
        <v>127</v>
      </c>
      <c r="D52" s="76" t="s">
        <v>134</v>
      </c>
      <c r="E52" s="26"/>
      <c r="F52" s="16">
        <v>1392.0426399999999</v>
      </c>
      <c r="G52" s="16"/>
      <c r="H52" s="22">
        <v>696.02131999999995</v>
      </c>
      <c r="I52" s="22">
        <v>696.02131999999995</v>
      </c>
      <c r="J52" s="76"/>
      <c r="K52" s="115" t="s">
        <v>138</v>
      </c>
      <c r="L52" s="27" t="s">
        <v>213</v>
      </c>
      <c r="M52" s="28" t="s">
        <v>287</v>
      </c>
      <c r="N52" s="76" t="s">
        <v>393</v>
      </c>
      <c r="O52" s="16">
        <v>1392.0426399999999</v>
      </c>
    </row>
    <row r="53" spans="1:15" s="14" customFormat="1" ht="160.5" customHeight="1" x14ac:dyDescent="0.3">
      <c r="A53" s="74">
        <v>39</v>
      </c>
      <c r="B53" s="76" t="s">
        <v>18</v>
      </c>
      <c r="C53" s="76" t="s">
        <v>127</v>
      </c>
      <c r="D53" s="76" t="s">
        <v>135</v>
      </c>
      <c r="E53" s="26"/>
      <c r="F53" s="16">
        <v>588.78084999999999</v>
      </c>
      <c r="G53" s="16"/>
      <c r="H53" s="22">
        <v>294.39042000000001</v>
      </c>
      <c r="I53" s="22">
        <v>294.39042999999998</v>
      </c>
      <c r="J53" s="76"/>
      <c r="K53" s="20" t="s">
        <v>136</v>
      </c>
      <c r="L53" s="27" t="s">
        <v>214</v>
      </c>
      <c r="M53" s="28" t="s">
        <v>212</v>
      </c>
      <c r="N53" s="76" t="s">
        <v>393</v>
      </c>
      <c r="O53" s="16">
        <v>588.78084999999999</v>
      </c>
    </row>
    <row r="54" spans="1:15" s="14" customFormat="1" ht="103.5" customHeight="1" x14ac:dyDescent="0.3">
      <c r="A54" s="89">
        <v>40</v>
      </c>
      <c r="B54" s="91" t="s">
        <v>18</v>
      </c>
      <c r="C54" s="89" t="s">
        <v>11</v>
      </c>
      <c r="D54" s="91" t="s">
        <v>91</v>
      </c>
      <c r="E54" s="81"/>
      <c r="F54" s="125">
        <v>36575.112000000001</v>
      </c>
      <c r="G54" s="126"/>
      <c r="H54" s="127">
        <v>18287.556</v>
      </c>
      <c r="I54" s="127">
        <v>18287.556</v>
      </c>
      <c r="J54" s="89"/>
      <c r="K54" s="128" t="s">
        <v>139</v>
      </c>
      <c r="L54" s="27" t="s">
        <v>360</v>
      </c>
      <c r="M54" s="28" t="str">
        <f>'[1]СВОД по ПРОЕКТАМ'!$X$54</f>
        <v>24.02.21-20.01.2022</v>
      </c>
      <c r="N54" s="76" t="s">
        <v>455</v>
      </c>
      <c r="O54" s="21">
        <v>36575.112000000001</v>
      </c>
    </row>
    <row r="55" spans="1:15" s="14" customFormat="1" ht="196.5" customHeight="1" x14ac:dyDescent="0.3">
      <c r="A55" s="89">
        <v>41</v>
      </c>
      <c r="B55" s="91" t="s">
        <v>18</v>
      </c>
      <c r="C55" s="89" t="s">
        <v>11</v>
      </c>
      <c r="D55" s="91" t="s">
        <v>191</v>
      </c>
      <c r="E55" s="81"/>
      <c r="F55" s="126">
        <v>8828.7397400000009</v>
      </c>
      <c r="G55" s="126"/>
      <c r="H55" s="129">
        <v>4414.3698700000004</v>
      </c>
      <c r="I55" s="129">
        <v>4414.3698700000004</v>
      </c>
      <c r="J55" s="89"/>
      <c r="K55" s="128" t="s">
        <v>198</v>
      </c>
      <c r="L55" s="27" t="s">
        <v>409</v>
      </c>
      <c r="M55" s="84" t="s">
        <v>234</v>
      </c>
      <c r="N55" s="105" t="s">
        <v>456</v>
      </c>
      <c r="O55" s="21">
        <v>8475.5901400000002</v>
      </c>
    </row>
    <row r="56" spans="1:15" s="7" customFormat="1" x14ac:dyDescent="0.3">
      <c r="A56" s="56"/>
      <c r="B56" s="3"/>
      <c r="C56" s="3"/>
      <c r="D56" s="3" t="s">
        <v>133</v>
      </c>
      <c r="E56" s="32"/>
      <c r="F56" s="4">
        <f>SUM(F52:F55)</f>
        <v>47384.675230000008</v>
      </c>
      <c r="G56" s="4">
        <f>SUM(G52:G54)</f>
        <v>0</v>
      </c>
      <c r="H56" s="4">
        <f>SUM(H52:H55)</f>
        <v>23692.337610000002</v>
      </c>
      <c r="I56" s="4">
        <f>I52+I53+I54+I55</f>
        <v>23692.337619999998</v>
      </c>
      <c r="J56" s="4">
        <f>SUM(J52:J54)</f>
        <v>0</v>
      </c>
      <c r="K56" s="46"/>
      <c r="L56" s="35"/>
      <c r="M56" s="36"/>
      <c r="N56" s="36"/>
      <c r="O56" s="33">
        <f>SUM(O52:O55)</f>
        <v>47031.525630000004</v>
      </c>
    </row>
    <row r="57" spans="1:15" s="7" customFormat="1" ht="115.5" customHeight="1" x14ac:dyDescent="0.3">
      <c r="A57" s="74">
        <v>42</v>
      </c>
      <c r="B57" s="76" t="s">
        <v>18</v>
      </c>
      <c r="C57" s="76" t="s">
        <v>144</v>
      </c>
      <c r="D57" s="76" t="s">
        <v>92</v>
      </c>
      <c r="E57" s="26"/>
      <c r="F57" s="16">
        <v>1265.2879399999999</v>
      </c>
      <c r="G57" s="16"/>
      <c r="H57" s="22">
        <v>632.64396999999997</v>
      </c>
      <c r="I57" s="22">
        <v>632.64396999999997</v>
      </c>
      <c r="J57" s="76"/>
      <c r="K57" s="20" t="s">
        <v>275</v>
      </c>
      <c r="L57" s="27" t="s">
        <v>93</v>
      </c>
      <c r="M57" s="28" t="s">
        <v>94</v>
      </c>
      <c r="N57" s="76" t="s">
        <v>393</v>
      </c>
      <c r="O57" s="16">
        <v>1265.2879399999999</v>
      </c>
    </row>
    <row r="58" spans="1:15" s="7" customFormat="1" ht="408" customHeight="1" x14ac:dyDescent="0.3">
      <c r="A58" s="153">
        <v>43</v>
      </c>
      <c r="B58" s="76" t="s">
        <v>113</v>
      </c>
      <c r="C58" s="153" t="s">
        <v>145</v>
      </c>
      <c r="D58" s="167" t="s">
        <v>141</v>
      </c>
      <c r="E58" s="26"/>
      <c r="F58" s="174">
        <v>2004.9851699999999</v>
      </c>
      <c r="G58" s="174"/>
      <c r="H58" s="193">
        <v>1002.49258</v>
      </c>
      <c r="I58" s="193">
        <v>1002.49259</v>
      </c>
      <c r="J58" s="89"/>
      <c r="K58" s="208" t="s">
        <v>149</v>
      </c>
      <c r="L58" s="27" t="s">
        <v>410</v>
      </c>
      <c r="M58" s="28" t="s">
        <v>189</v>
      </c>
      <c r="N58" s="76" t="s">
        <v>393</v>
      </c>
      <c r="O58" s="16">
        <v>2002.2256400000001</v>
      </c>
    </row>
    <row r="59" spans="1:15" s="7" customFormat="1" ht="83.25" customHeight="1" x14ac:dyDescent="0.3">
      <c r="A59" s="154"/>
      <c r="B59" s="76" t="s">
        <v>113</v>
      </c>
      <c r="C59" s="154"/>
      <c r="D59" s="169"/>
      <c r="E59" s="26"/>
      <c r="F59" s="175"/>
      <c r="G59" s="175"/>
      <c r="H59" s="194"/>
      <c r="I59" s="194"/>
      <c r="J59" s="76"/>
      <c r="K59" s="209"/>
      <c r="L59" s="27" t="s">
        <v>411</v>
      </c>
      <c r="M59" s="28" t="s">
        <v>362</v>
      </c>
      <c r="N59" s="76" t="s">
        <v>393</v>
      </c>
      <c r="O59" s="16">
        <v>2.7595299999999998</v>
      </c>
    </row>
    <row r="60" spans="1:15" s="7" customFormat="1" ht="285" customHeight="1" x14ac:dyDescent="0.3">
      <c r="A60" s="74">
        <v>44</v>
      </c>
      <c r="B60" s="76" t="s">
        <v>451</v>
      </c>
      <c r="C60" s="76" t="s">
        <v>145</v>
      </c>
      <c r="D60" s="76" t="s">
        <v>142</v>
      </c>
      <c r="E60" s="26"/>
      <c r="F60" s="16">
        <v>1891.1951899999999</v>
      </c>
      <c r="G60" s="16"/>
      <c r="H60" s="22">
        <v>945.59758999999997</v>
      </c>
      <c r="I60" s="22">
        <v>945.59760000000006</v>
      </c>
      <c r="J60" s="76"/>
      <c r="K60" s="20" t="s">
        <v>150</v>
      </c>
      <c r="L60" s="27" t="s">
        <v>228</v>
      </c>
      <c r="M60" s="28" t="s">
        <v>190</v>
      </c>
      <c r="N60" s="76" t="s">
        <v>393</v>
      </c>
      <c r="O60" s="16">
        <f>'[1]СВОД по ПРОЕКТАМ'!$Z$58</f>
        <v>1891.1951899999999</v>
      </c>
    </row>
    <row r="61" spans="1:15" s="7" customFormat="1" ht="136.5" customHeight="1" x14ac:dyDescent="0.3">
      <c r="A61" s="153">
        <v>45</v>
      </c>
      <c r="B61" s="153" t="s">
        <v>42</v>
      </c>
      <c r="C61" s="153" t="s">
        <v>145</v>
      </c>
      <c r="D61" s="167" t="s">
        <v>143</v>
      </c>
      <c r="E61" s="201"/>
      <c r="F61" s="155">
        <v>8851.93217</v>
      </c>
      <c r="G61" s="174"/>
      <c r="H61" s="157">
        <v>4425.9660800000001</v>
      </c>
      <c r="I61" s="157">
        <v>4425.9660899999999</v>
      </c>
      <c r="J61" s="153"/>
      <c r="K61" s="208" t="s">
        <v>151</v>
      </c>
      <c r="L61" s="27" t="s">
        <v>201</v>
      </c>
      <c r="M61" s="28" t="s">
        <v>202</v>
      </c>
      <c r="N61" s="76" t="s">
        <v>393</v>
      </c>
      <c r="O61" s="16">
        <v>8252.6131700000005</v>
      </c>
    </row>
    <row r="62" spans="1:15" s="7" customFormat="1" ht="136.5" customHeight="1" x14ac:dyDescent="0.3">
      <c r="A62" s="154"/>
      <c r="B62" s="154"/>
      <c r="C62" s="154"/>
      <c r="D62" s="169"/>
      <c r="E62" s="202"/>
      <c r="F62" s="156"/>
      <c r="G62" s="175"/>
      <c r="H62" s="158"/>
      <c r="I62" s="158"/>
      <c r="J62" s="154"/>
      <c r="K62" s="209"/>
      <c r="L62" s="27" t="s">
        <v>412</v>
      </c>
      <c r="M62" s="28" t="s">
        <v>188</v>
      </c>
      <c r="N62" s="76" t="s">
        <v>393</v>
      </c>
      <c r="O62" s="16">
        <v>599.31899999999996</v>
      </c>
    </row>
    <row r="63" spans="1:15" s="7" customFormat="1" ht="184.5" customHeight="1" x14ac:dyDescent="0.3">
      <c r="A63" s="89">
        <v>46</v>
      </c>
      <c r="B63" s="91" t="s">
        <v>112</v>
      </c>
      <c r="C63" s="89" t="s">
        <v>145</v>
      </c>
      <c r="D63" s="91" t="s">
        <v>146</v>
      </c>
      <c r="E63" s="81"/>
      <c r="F63" s="125">
        <v>1880.80556</v>
      </c>
      <c r="G63" s="125"/>
      <c r="H63" s="127">
        <v>940.40278000000001</v>
      </c>
      <c r="I63" s="127">
        <v>940.40278000000001</v>
      </c>
      <c r="J63" s="89"/>
      <c r="K63" s="128" t="s">
        <v>192</v>
      </c>
      <c r="L63" s="27" t="s">
        <v>227</v>
      </c>
      <c r="M63" s="28" t="s">
        <v>200</v>
      </c>
      <c r="N63" s="76" t="s">
        <v>393</v>
      </c>
      <c r="O63" s="16">
        <v>1880.80556</v>
      </c>
    </row>
    <row r="64" spans="1:15" s="7" customFormat="1" ht="115.5" customHeight="1" x14ac:dyDescent="0.3">
      <c r="A64" s="74">
        <v>47</v>
      </c>
      <c r="B64" s="76" t="s">
        <v>43</v>
      </c>
      <c r="C64" s="76" t="s">
        <v>231</v>
      </c>
      <c r="D64" s="76" t="s">
        <v>161</v>
      </c>
      <c r="E64" s="26"/>
      <c r="F64" s="130">
        <v>6738.2332900000001</v>
      </c>
      <c r="G64" s="16"/>
      <c r="H64" s="22">
        <v>3369.1166400000002</v>
      </c>
      <c r="I64" s="22">
        <v>3369.1166499999999</v>
      </c>
      <c r="J64" s="76"/>
      <c r="K64" s="20" t="s">
        <v>275</v>
      </c>
      <c r="L64" s="27" t="s">
        <v>203</v>
      </c>
      <c r="M64" s="28" t="s">
        <v>204</v>
      </c>
      <c r="N64" s="76" t="s">
        <v>393</v>
      </c>
      <c r="O64" s="16">
        <v>6738.2332900000001</v>
      </c>
    </row>
    <row r="65" spans="1:15" s="7" customFormat="1" ht="378.75" customHeight="1" x14ac:dyDescent="0.3">
      <c r="A65" s="89">
        <v>48</v>
      </c>
      <c r="B65" s="89" t="s">
        <v>42</v>
      </c>
      <c r="C65" s="89" t="s">
        <v>145</v>
      </c>
      <c r="D65" s="91" t="s">
        <v>147</v>
      </c>
      <c r="E65" s="81"/>
      <c r="F65" s="126">
        <v>3209.22424</v>
      </c>
      <c r="G65" s="126"/>
      <c r="H65" s="129">
        <v>1604.61212</v>
      </c>
      <c r="I65" s="129">
        <v>1604.61212</v>
      </c>
      <c r="J65" s="89"/>
      <c r="K65" s="128" t="s">
        <v>153</v>
      </c>
      <c r="L65" s="27" t="s">
        <v>229</v>
      </c>
      <c r="M65" s="84" t="s">
        <v>304</v>
      </c>
      <c r="N65" s="76" t="s">
        <v>393</v>
      </c>
      <c r="O65" s="16">
        <v>3209.22424</v>
      </c>
    </row>
    <row r="66" spans="1:15" s="7" customFormat="1" ht="355.5" customHeight="1" x14ac:dyDescent="0.3">
      <c r="A66" s="89">
        <v>49</v>
      </c>
      <c r="B66" s="89" t="s">
        <v>42</v>
      </c>
      <c r="C66" s="89" t="s">
        <v>145</v>
      </c>
      <c r="D66" s="91" t="s">
        <v>148</v>
      </c>
      <c r="E66" s="26"/>
      <c r="F66" s="16">
        <v>2370.1005399999999</v>
      </c>
      <c r="G66" s="16"/>
      <c r="H66" s="21">
        <v>1112.1818800000001</v>
      </c>
      <c r="I66" s="21">
        <f>1112.18188+145.73678</f>
        <v>1257.91866</v>
      </c>
      <c r="J66" s="131"/>
      <c r="K66" s="128" t="s">
        <v>154</v>
      </c>
      <c r="L66" s="27" t="s">
        <v>223</v>
      </c>
      <c r="M66" s="28" t="s">
        <v>197</v>
      </c>
      <c r="N66" s="76" t="s">
        <v>393</v>
      </c>
      <c r="O66" s="16">
        <v>2370.1005399999999</v>
      </c>
    </row>
    <row r="67" spans="1:15" s="7" customFormat="1" x14ac:dyDescent="0.3">
      <c r="A67" s="56"/>
      <c r="B67" s="56"/>
      <c r="C67" s="56"/>
      <c r="D67" s="3" t="s">
        <v>239</v>
      </c>
      <c r="E67" s="32"/>
      <c r="F67" s="4">
        <f>SUM(F57:F66)</f>
        <v>28211.7641</v>
      </c>
      <c r="G67" s="4"/>
      <c r="H67" s="37">
        <f>SUM(H57:H66)</f>
        <v>14033.013640000001</v>
      </c>
      <c r="I67" s="37">
        <f>SUM(I57:I66)</f>
        <v>14178.750459999999</v>
      </c>
      <c r="J67" s="3"/>
      <c r="K67" s="46"/>
      <c r="L67" s="35"/>
      <c r="M67" s="36"/>
      <c r="N67" s="64"/>
      <c r="O67" s="4">
        <f>SUM(O57:O66)</f>
        <v>28211.7641</v>
      </c>
    </row>
    <row r="68" spans="1:15" s="7" customFormat="1" ht="324" customHeight="1" x14ac:dyDescent="0.3">
      <c r="A68" s="153">
        <v>50</v>
      </c>
      <c r="B68" s="153" t="s">
        <v>452</v>
      </c>
      <c r="C68" s="153" t="s">
        <v>145</v>
      </c>
      <c r="D68" s="167" t="s">
        <v>328</v>
      </c>
      <c r="E68" s="201"/>
      <c r="F68" s="155">
        <v>3981.4008399999998</v>
      </c>
      <c r="G68" s="155"/>
      <c r="H68" s="157">
        <v>1990.7004099999999</v>
      </c>
      <c r="I68" s="157">
        <v>1990.7004300000001</v>
      </c>
      <c r="J68" s="210"/>
      <c r="K68" s="208" t="s">
        <v>224</v>
      </c>
      <c r="L68" s="27" t="s">
        <v>257</v>
      </c>
      <c r="M68" s="28" t="s">
        <v>258</v>
      </c>
      <c r="N68" s="76" t="s">
        <v>393</v>
      </c>
      <c r="O68" s="21">
        <v>3619.4553099999998</v>
      </c>
    </row>
    <row r="69" spans="1:15" s="7" customFormat="1" ht="75.75" customHeight="1" x14ac:dyDescent="0.3">
      <c r="A69" s="154"/>
      <c r="B69" s="154"/>
      <c r="C69" s="154"/>
      <c r="D69" s="169"/>
      <c r="E69" s="202"/>
      <c r="F69" s="156"/>
      <c r="G69" s="156"/>
      <c r="H69" s="158"/>
      <c r="I69" s="158"/>
      <c r="J69" s="211"/>
      <c r="K69" s="209"/>
      <c r="L69" s="27" t="s">
        <v>286</v>
      </c>
      <c r="M69" s="28" t="s">
        <v>258</v>
      </c>
      <c r="N69" s="76" t="s">
        <v>393</v>
      </c>
      <c r="O69" s="21">
        <v>361.94553000000002</v>
      </c>
    </row>
    <row r="70" spans="1:15" s="7" customFormat="1" ht="89.25" customHeight="1" x14ac:dyDescent="0.3">
      <c r="A70" s="89">
        <v>51</v>
      </c>
      <c r="B70" s="89" t="s">
        <v>42</v>
      </c>
      <c r="C70" s="89" t="s">
        <v>145</v>
      </c>
      <c r="D70" s="91" t="s">
        <v>230</v>
      </c>
      <c r="E70" s="81"/>
      <c r="F70" s="125">
        <v>2378.5698299999999</v>
      </c>
      <c r="G70" s="126"/>
      <c r="H70" s="127">
        <v>1189.2849100000001</v>
      </c>
      <c r="I70" s="127">
        <v>1189.2849200000001</v>
      </c>
      <c r="J70" s="89"/>
      <c r="K70" s="128" t="s">
        <v>259</v>
      </c>
      <c r="L70" s="27" t="s">
        <v>260</v>
      </c>
      <c r="M70" s="84" t="s">
        <v>261</v>
      </c>
      <c r="N70" s="76" t="s">
        <v>393</v>
      </c>
      <c r="O70" s="21">
        <v>2378.5698299999999</v>
      </c>
    </row>
    <row r="71" spans="1:15" s="7" customFormat="1" ht="134.25" customHeight="1" x14ac:dyDescent="0.3">
      <c r="A71" s="74">
        <v>52</v>
      </c>
      <c r="B71" s="76" t="s">
        <v>453</v>
      </c>
      <c r="C71" s="74" t="s">
        <v>145</v>
      </c>
      <c r="D71" s="76" t="s">
        <v>235</v>
      </c>
      <c r="E71" s="26"/>
      <c r="F71" s="16">
        <v>392.41523999999998</v>
      </c>
      <c r="G71" s="16"/>
      <c r="H71" s="16">
        <v>196.20761999999999</v>
      </c>
      <c r="I71" s="16">
        <v>196.20761999999999</v>
      </c>
      <c r="J71" s="76"/>
      <c r="K71" s="20" t="s">
        <v>259</v>
      </c>
      <c r="L71" s="27" t="s">
        <v>284</v>
      </c>
      <c r="M71" s="28" t="s">
        <v>285</v>
      </c>
      <c r="N71" s="76" t="s">
        <v>393</v>
      </c>
      <c r="O71" s="21">
        <v>392.41523999999998</v>
      </c>
    </row>
    <row r="72" spans="1:15" s="7" customFormat="1" ht="78.75" customHeight="1" x14ac:dyDescent="0.3">
      <c r="A72" s="74">
        <v>53</v>
      </c>
      <c r="B72" s="76" t="s">
        <v>43</v>
      </c>
      <c r="C72" s="74" t="s">
        <v>231</v>
      </c>
      <c r="D72" s="76" t="s">
        <v>232</v>
      </c>
      <c r="E72" s="26"/>
      <c r="F72" s="16">
        <v>1616.66678</v>
      </c>
      <c r="G72" s="16"/>
      <c r="H72" s="22">
        <v>808.33339000000001</v>
      </c>
      <c r="I72" s="22">
        <v>808.33339000000001</v>
      </c>
      <c r="J72" s="76"/>
      <c r="K72" s="20" t="s">
        <v>275</v>
      </c>
      <c r="L72" s="27" t="s">
        <v>299</v>
      </c>
      <c r="M72" s="28" t="s">
        <v>300</v>
      </c>
      <c r="N72" s="76" t="s">
        <v>393</v>
      </c>
      <c r="O72" s="21">
        <v>1616.66678</v>
      </c>
    </row>
    <row r="73" spans="1:15" s="7" customFormat="1" ht="113.25" customHeight="1" x14ac:dyDescent="0.3">
      <c r="A73" s="74">
        <v>54</v>
      </c>
      <c r="B73" s="76" t="s">
        <v>43</v>
      </c>
      <c r="C73" s="74" t="s">
        <v>231</v>
      </c>
      <c r="D73" s="76" t="s">
        <v>233</v>
      </c>
      <c r="E73" s="26"/>
      <c r="F73" s="16">
        <v>467.36667</v>
      </c>
      <c r="G73" s="16"/>
      <c r="H73" s="22">
        <v>233.68333000000001</v>
      </c>
      <c r="I73" s="22">
        <v>233.68333999999999</v>
      </c>
      <c r="J73" s="76"/>
      <c r="K73" s="20" t="s">
        <v>275</v>
      </c>
      <c r="L73" s="27" t="s">
        <v>262</v>
      </c>
      <c r="M73" s="28" t="s">
        <v>263</v>
      </c>
      <c r="N73" s="76" t="s">
        <v>393</v>
      </c>
      <c r="O73" s="21">
        <v>467.36667</v>
      </c>
    </row>
    <row r="74" spans="1:15" s="7" customFormat="1" ht="104.25" customHeight="1" x14ac:dyDescent="0.3">
      <c r="A74" s="74">
        <v>55</v>
      </c>
      <c r="B74" s="76" t="s">
        <v>18</v>
      </c>
      <c r="C74" s="74" t="s">
        <v>236</v>
      </c>
      <c r="D74" s="18" t="s">
        <v>237</v>
      </c>
      <c r="E74" s="26"/>
      <c r="F74" s="16">
        <v>3278.59</v>
      </c>
      <c r="G74" s="16"/>
      <c r="H74" s="22">
        <v>1639.2950000000001</v>
      </c>
      <c r="I74" s="22">
        <v>1639.2950000000001</v>
      </c>
      <c r="J74" s="76"/>
      <c r="K74" s="20" t="s">
        <v>275</v>
      </c>
      <c r="L74" s="27" t="s">
        <v>290</v>
      </c>
      <c r="M74" s="28" t="s">
        <v>291</v>
      </c>
      <c r="N74" s="76" t="s">
        <v>393</v>
      </c>
      <c r="O74" s="21">
        <v>3278.59</v>
      </c>
    </row>
    <row r="75" spans="1:15" s="7" customFormat="1" ht="104.25" customHeight="1" x14ac:dyDescent="0.3">
      <c r="A75" s="74">
        <v>56</v>
      </c>
      <c r="B75" s="76" t="s">
        <v>18</v>
      </c>
      <c r="C75" s="74" t="s">
        <v>236</v>
      </c>
      <c r="D75" s="18" t="s">
        <v>238</v>
      </c>
      <c r="E75" s="26"/>
      <c r="F75" s="16">
        <v>1003.33333</v>
      </c>
      <c r="G75" s="16"/>
      <c r="H75" s="22">
        <v>501.66665999999998</v>
      </c>
      <c r="I75" s="22">
        <v>501.66667000000001</v>
      </c>
      <c r="J75" s="76"/>
      <c r="K75" s="20" t="s">
        <v>275</v>
      </c>
      <c r="L75" s="27" t="s">
        <v>292</v>
      </c>
      <c r="M75" s="28" t="s">
        <v>293</v>
      </c>
      <c r="N75" s="76" t="s">
        <v>393</v>
      </c>
      <c r="O75" s="21">
        <v>1003.33333</v>
      </c>
    </row>
    <row r="76" spans="1:15" s="7" customFormat="1" ht="63.75" customHeight="1" x14ac:dyDescent="0.3">
      <c r="A76" s="56"/>
      <c r="B76" s="3"/>
      <c r="C76" s="3"/>
      <c r="D76" s="3" t="s">
        <v>240</v>
      </c>
      <c r="E76" s="32"/>
      <c r="F76" s="4">
        <f>SUM(F68:F75)</f>
        <v>13118.342689999999</v>
      </c>
      <c r="G76" s="4"/>
      <c r="H76" s="37">
        <f>SUM(H68:H75)</f>
        <v>6559.1713199999995</v>
      </c>
      <c r="I76" s="37">
        <f>SUM(I68:I75)</f>
        <v>6559.1713699999991</v>
      </c>
      <c r="J76" s="3"/>
      <c r="K76" s="6"/>
      <c r="L76" s="35"/>
      <c r="M76" s="36"/>
      <c r="N76" s="36"/>
      <c r="O76" s="4">
        <f>SUM(O68:O75)</f>
        <v>13118.342689999999</v>
      </c>
    </row>
    <row r="77" spans="1:15" s="14" customFormat="1" ht="207" customHeight="1" x14ac:dyDescent="0.3">
      <c r="A77" s="89">
        <v>57</v>
      </c>
      <c r="B77" s="91" t="s">
        <v>18</v>
      </c>
      <c r="C77" s="89" t="s">
        <v>77</v>
      </c>
      <c r="D77" s="91" t="s">
        <v>245</v>
      </c>
      <c r="E77" s="81"/>
      <c r="F77" s="125">
        <v>1175.7084</v>
      </c>
      <c r="G77" s="126"/>
      <c r="H77" s="127">
        <v>587.85419999999999</v>
      </c>
      <c r="I77" s="127">
        <v>587.85419999999999</v>
      </c>
      <c r="J77" s="132"/>
      <c r="K77" s="83" t="s">
        <v>276</v>
      </c>
      <c r="L77" s="27" t="s">
        <v>309</v>
      </c>
      <c r="M77" s="28" t="s">
        <v>310</v>
      </c>
      <c r="N77" s="76" t="s">
        <v>393</v>
      </c>
      <c r="O77" s="16">
        <v>1175.7084</v>
      </c>
    </row>
    <row r="78" spans="1:15" s="14" customFormat="1" ht="185.25" customHeight="1" x14ac:dyDescent="0.3">
      <c r="A78" s="89">
        <v>58</v>
      </c>
      <c r="B78" s="91" t="s">
        <v>18</v>
      </c>
      <c r="C78" s="89" t="s">
        <v>145</v>
      </c>
      <c r="D78" s="91" t="s">
        <v>242</v>
      </c>
      <c r="E78" s="81"/>
      <c r="F78" s="125">
        <v>3922.3057899999999</v>
      </c>
      <c r="G78" s="125"/>
      <c r="H78" s="127">
        <v>1961.1528900000001</v>
      </c>
      <c r="I78" s="127">
        <v>1961.1529</v>
      </c>
      <c r="J78" s="89"/>
      <c r="K78" s="83" t="s">
        <v>274</v>
      </c>
      <c r="L78" s="27" t="s">
        <v>296</v>
      </c>
      <c r="M78" s="84" t="s">
        <v>297</v>
      </c>
      <c r="N78" s="76" t="s">
        <v>393</v>
      </c>
      <c r="O78" s="16">
        <v>3922.3057899999999</v>
      </c>
    </row>
    <row r="79" spans="1:15" s="14" customFormat="1" ht="90.75" customHeight="1" x14ac:dyDescent="0.3">
      <c r="A79" s="89">
        <v>59</v>
      </c>
      <c r="B79" s="92" t="s">
        <v>18</v>
      </c>
      <c r="C79" s="92" t="s">
        <v>145</v>
      </c>
      <c r="D79" s="92" t="s">
        <v>243</v>
      </c>
      <c r="E79" s="122"/>
      <c r="F79" s="94">
        <v>232.28017</v>
      </c>
      <c r="G79" s="94"/>
      <c r="H79" s="123">
        <v>116.14008</v>
      </c>
      <c r="I79" s="123">
        <v>116.14009</v>
      </c>
      <c r="J79" s="92"/>
      <c r="K79" s="133" t="s">
        <v>259</v>
      </c>
      <c r="L79" s="27" t="s">
        <v>307</v>
      </c>
      <c r="M79" s="28" t="s">
        <v>298</v>
      </c>
      <c r="N79" s="76" t="s">
        <v>393</v>
      </c>
      <c r="O79" s="16">
        <v>232.28017</v>
      </c>
    </row>
    <row r="80" spans="1:15" s="14" customFormat="1" ht="158.25" customHeight="1" x14ac:dyDescent="0.3">
      <c r="A80" s="74">
        <v>60</v>
      </c>
      <c r="B80" s="76" t="s">
        <v>18</v>
      </c>
      <c r="C80" s="76" t="s">
        <v>145</v>
      </c>
      <c r="D80" s="76" t="s">
        <v>244</v>
      </c>
      <c r="E80" s="26"/>
      <c r="F80" s="16">
        <v>1044.1315999999999</v>
      </c>
      <c r="G80" s="16"/>
      <c r="H80" s="22">
        <v>522.06579999999997</v>
      </c>
      <c r="I80" s="22">
        <v>522.06579999999997</v>
      </c>
      <c r="J80" s="76"/>
      <c r="K80" s="18" t="s">
        <v>273</v>
      </c>
      <c r="L80" s="27" t="s">
        <v>308</v>
      </c>
      <c r="M80" s="28" t="s">
        <v>329</v>
      </c>
      <c r="N80" s="76" t="s">
        <v>393</v>
      </c>
      <c r="O80" s="16">
        <v>1044.1315999999999</v>
      </c>
    </row>
    <row r="81" spans="1:15" s="7" customFormat="1" ht="48.75" customHeight="1" x14ac:dyDescent="0.3">
      <c r="A81" s="56"/>
      <c r="B81" s="3"/>
      <c r="C81" s="3"/>
      <c r="D81" s="3" t="s">
        <v>241</v>
      </c>
      <c r="E81" s="32"/>
      <c r="F81" s="4">
        <f>SUM(F77:F80)</f>
        <v>6374.4259599999996</v>
      </c>
      <c r="G81" s="4"/>
      <c r="H81" s="37">
        <f>SUM(H77:H80)</f>
        <v>3187.21297</v>
      </c>
      <c r="I81" s="37">
        <f>SUM(I77:I80)</f>
        <v>3187.2129899999995</v>
      </c>
      <c r="J81" s="3"/>
      <c r="K81" s="6"/>
      <c r="L81" s="35"/>
      <c r="M81" s="36"/>
      <c r="N81" s="36"/>
      <c r="O81" s="4">
        <f>SUM(O77:O80)</f>
        <v>6374.4259599999996</v>
      </c>
    </row>
    <row r="82" spans="1:15" s="14" customFormat="1" ht="120.75" customHeight="1" x14ac:dyDescent="0.3">
      <c r="A82" s="89">
        <v>61</v>
      </c>
      <c r="B82" s="91" t="s">
        <v>18</v>
      </c>
      <c r="C82" s="91" t="s">
        <v>236</v>
      </c>
      <c r="D82" s="91" t="s">
        <v>345</v>
      </c>
      <c r="E82" s="81"/>
      <c r="F82" s="16">
        <v>2570.3522600000001</v>
      </c>
      <c r="G82" s="16"/>
      <c r="H82" s="22">
        <v>985.17612999999994</v>
      </c>
      <c r="I82" s="22">
        <f>985.17613+600</f>
        <v>1585.1761299999998</v>
      </c>
      <c r="J82" s="76"/>
      <c r="K82" s="83" t="s">
        <v>350</v>
      </c>
      <c r="L82" s="85" t="s">
        <v>388</v>
      </c>
      <c r="M82" s="87" t="s">
        <v>389</v>
      </c>
      <c r="N82" s="84" t="s">
        <v>458</v>
      </c>
      <c r="O82" s="125">
        <v>2570.3522600000001</v>
      </c>
    </row>
    <row r="83" spans="1:15" s="14" customFormat="1" ht="84.75" customHeight="1" x14ac:dyDescent="0.3">
      <c r="A83" s="150">
        <v>62</v>
      </c>
      <c r="B83" s="151" t="s">
        <v>18</v>
      </c>
      <c r="C83" s="151" t="s">
        <v>236</v>
      </c>
      <c r="D83" s="151" t="s">
        <v>232</v>
      </c>
      <c r="E83" s="163"/>
      <c r="F83" s="152">
        <v>174.70667</v>
      </c>
      <c r="G83" s="164"/>
      <c r="H83" s="165">
        <v>87.35333</v>
      </c>
      <c r="I83" s="165">
        <v>87.353340000000003</v>
      </c>
      <c r="J83" s="150"/>
      <c r="K83" s="18" t="s">
        <v>354</v>
      </c>
      <c r="L83" s="27" t="s">
        <v>361</v>
      </c>
      <c r="M83" s="28" t="s">
        <v>367</v>
      </c>
      <c r="N83" s="76" t="s">
        <v>393</v>
      </c>
      <c r="O83" s="130">
        <v>68.066670000000002</v>
      </c>
    </row>
    <row r="84" spans="1:15" s="14" customFormat="1" ht="84.75" customHeight="1" x14ac:dyDescent="0.3">
      <c r="A84" s="150"/>
      <c r="B84" s="151"/>
      <c r="C84" s="151"/>
      <c r="D84" s="151"/>
      <c r="E84" s="163"/>
      <c r="F84" s="152"/>
      <c r="G84" s="164"/>
      <c r="H84" s="165"/>
      <c r="I84" s="165"/>
      <c r="J84" s="150"/>
      <c r="K84" s="18" t="s">
        <v>355</v>
      </c>
      <c r="L84" s="27" t="s">
        <v>365</v>
      </c>
      <c r="M84" s="28" t="s">
        <v>366</v>
      </c>
      <c r="N84" s="76" t="s">
        <v>393</v>
      </c>
      <c r="O84" s="16">
        <v>106.64</v>
      </c>
    </row>
    <row r="85" spans="1:15" s="14" customFormat="1" ht="75.75" customHeight="1" x14ac:dyDescent="0.3">
      <c r="A85" s="74">
        <v>63</v>
      </c>
      <c r="B85" s="74" t="s">
        <v>18</v>
      </c>
      <c r="C85" s="74" t="s">
        <v>145</v>
      </c>
      <c r="D85" s="134" t="s">
        <v>348</v>
      </c>
      <c r="E85" s="135"/>
      <c r="F85" s="130">
        <v>1186.7380000000001</v>
      </c>
      <c r="G85" s="130"/>
      <c r="H85" s="136">
        <v>593.36899000000005</v>
      </c>
      <c r="I85" s="136">
        <v>593.36901</v>
      </c>
      <c r="J85" s="74"/>
      <c r="K85" s="137" t="s">
        <v>351</v>
      </c>
      <c r="L85" s="27" t="s">
        <v>363</v>
      </c>
      <c r="M85" s="28" t="s">
        <v>364</v>
      </c>
      <c r="N85" s="76" t="s">
        <v>393</v>
      </c>
      <c r="O85" s="16">
        <v>1186.7380000000001</v>
      </c>
    </row>
    <row r="86" spans="1:15" s="14" customFormat="1" ht="129" customHeight="1" x14ac:dyDescent="0.3">
      <c r="A86" s="74">
        <v>64</v>
      </c>
      <c r="B86" s="74" t="s">
        <v>18</v>
      </c>
      <c r="C86" s="74" t="s">
        <v>145</v>
      </c>
      <c r="D86" s="134" t="s">
        <v>381</v>
      </c>
      <c r="E86" s="135"/>
      <c r="F86" s="130">
        <v>292.48327999999998</v>
      </c>
      <c r="G86" s="130"/>
      <c r="H86" s="136">
        <v>146.24163999999999</v>
      </c>
      <c r="I86" s="136">
        <v>146.24163999999999</v>
      </c>
      <c r="J86" s="74"/>
      <c r="K86" s="137" t="s">
        <v>385</v>
      </c>
      <c r="L86" s="27" t="s">
        <v>382</v>
      </c>
      <c r="M86" s="28" t="s">
        <v>383</v>
      </c>
      <c r="N86" s="76" t="s">
        <v>393</v>
      </c>
      <c r="O86" s="16">
        <v>292.48327999999998</v>
      </c>
    </row>
    <row r="87" spans="1:15" s="7" customFormat="1" ht="30" customHeight="1" x14ac:dyDescent="0.3">
      <c r="A87" s="56"/>
      <c r="B87" s="3"/>
      <c r="C87" s="3"/>
      <c r="D87" s="3" t="s">
        <v>349</v>
      </c>
      <c r="E87" s="32"/>
      <c r="F87" s="4">
        <f>F82+F83+F85+F86</f>
        <v>4224.2802100000008</v>
      </c>
      <c r="G87" s="4"/>
      <c r="H87" s="37">
        <f>H82+H83+H85+H86</f>
        <v>1812.1400900000001</v>
      </c>
      <c r="I87" s="37">
        <f>I82+I83+I85+H86</f>
        <v>2412.14012</v>
      </c>
      <c r="J87" s="3"/>
      <c r="K87" s="6"/>
      <c r="L87" s="35"/>
      <c r="M87" s="36"/>
      <c r="N87" s="36"/>
      <c r="O87" s="4">
        <f>SUM(O82:O86)</f>
        <v>4224.2802100000008</v>
      </c>
    </row>
    <row r="88" spans="1:15" s="7" customFormat="1" x14ac:dyDescent="0.3">
      <c r="A88" s="49"/>
      <c r="B88" s="55"/>
      <c r="C88" s="49"/>
      <c r="D88" s="18" t="s">
        <v>120</v>
      </c>
      <c r="E88" s="26"/>
      <c r="F88" s="16">
        <v>1.3999999999999999E-4</v>
      </c>
      <c r="G88" s="16"/>
      <c r="H88" s="22">
        <v>1.3999999999999999E-4</v>
      </c>
      <c r="I88" s="22">
        <v>0</v>
      </c>
      <c r="J88" s="55"/>
      <c r="K88" s="20"/>
      <c r="L88" s="27"/>
      <c r="M88" s="28"/>
      <c r="N88" s="28"/>
      <c r="O88" s="21"/>
    </row>
    <row r="89" spans="1:15" s="7" customFormat="1" ht="25.5" customHeight="1" x14ac:dyDescent="0.3">
      <c r="A89" s="56"/>
      <c r="B89" s="3"/>
      <c r="C89" s="3"/>
      <c r="D89" s="3" t="s">
        <v>3</v>
      </c>
      <c r="E89" s="17"/>
      <c r="F89" s="4">
        <f>F51+F56+F67+F76+F81+F87+F88</f>
        <v>130467.50977</v>
      </c>
      <c r="G89" s="4"/>
      <c r="H89" s="4">
        <f>H51+H56+H67+H76+H81+H87+H88</f>
        <v>64860.886489999997</v>
      </c>
      <c r="I89" s="4">
        <f>I51+I56+I67+I76+I81+I87+I88</f>
        <v>65606.623279999985</v>
      </c>
      <c r="J89" s="4"/>
      <c r="K89" s="4"/>
      <c r="L89" s="4"/>
      <c r="M89" s="4"/>
      <c r="N89" s="4"/>
      <c r="O89" s="4">
        <f>O51+O56+O67+O76+O81+O87</f>
        <v>130114.36003</v>
      </c>
    </row>
    <row r="90" spans="1:15" s="8" customFormat="1" ht="38.25" customHeight="1" x14ac:dyDescent="0.3">
      <c r="A90" s="161" t="s">
        <v>449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2"/>
      <c r="L90" s="162"/>
      <c r="M90" s="162"/>
      <c r="N90" s="162"/>
      <c r="O90" s="162"/>
    </row>
    <row r="91" spans="1:15" s="31" customFormat="1" ht="120.75" customHeight="1" x14ac:dyDescent="0.3">
      <c r="A91" s="74">
        <v>64</v>
      </c>
      <c r="B91" s="115" t="s">
        <v>18</v>
      </c>
      <c r="C91" s="115" t="s">
        <v>62</v>
      </c>
      <c r="D91" s="115" t="s">
        <v>63</v>
      </c>
      <c r="E91" s="3"/>
      <c r="F91" s="16">
        <v>1750.9302499999999</v>
      </c>
      <c r="G91" s="16"/>
      <c r="H91" s="16">
        <v>1313.19768</v>
      </c>
      <c r="I91" s="16">
        <v>437.73257000000001</v>
      </c>
      <c r="J91" s="4"/>
      <c r="K91" s="18" t="s">
        <v>254</v>
      </c>
      <c r="L91" s="28" t="s">
        <v>294</v>
      </c>
      <c r="M91" s="18" t="s">
        <v>295</v>
      </c>
      <c r="N91" s="76" t="s">
        <v>393</v>
      </c>
      <c r="O91" s="16">
        <v>1750.9302499999999</v>
      </c>
    </row>
    <row r="92" spans="1:15" s="31" customFormat="1" ht="198.75" customHeight="1" x14ac:dyDescent="0.3">
      <c r="A92" s="153">
        <v>65</v>
      </c>
      <c r="B92" s="167" t="s">
        <v>43</v>
      </c>
      <c r="C92" s="153" t="s">
        <v>64</v>
      </c>
      <c r="D92" s="167" t="s">
        <v>289</v>
      </c>
      <c r="E92" s="153"/>
      <c r="F92" s="174">
        <v>915.18322000000001</v>
      </c>
      <c r="G92" s="174"/>
      <c r="H92" s="174">
        <v>686.38741000000005</v>
      </c>
      <c r="I92" s="174">
        <v>228.79580999999999</v>
      </c>
      <c r="J92" s="174"/>
      <c r="K92" s="76" t="s">
        <v>278</v>
      </c>
      <c r="L92" s="28" t="s">
        <v>315</v>
      </c>
      <c r="M92" s="76" t="s">
        <v>205</v>
      </c>
      <c r="N92" s="76" t="s">
        <v>393</v>
      </c>
      <c r="O92" s="16">
        <v>850</v>
      </c>
    </row>
    <row r="93" spans="1:15" s="31" customFormat="1" ht="132.75" customHeight="1" x14ac:dyDescent="0.3">
      <c r="A93" s="166"/>
      <c r="B93" s="168"/>
      <c r="C93" s="166"/>
      <c r="D93" s="168"/>
      <c r="E93" s="166"/>
      <c r="F93" s="176"/>
      <c r="G93" s="176"/>
      <c r="H93" s="176"/>
      <c r="I93" s="176"/>
      <c r="J93" s="176"/>
      <c r="K93" s="76" t="s">
        <v>255</v>
      </c>
      <c r="L93" s="28" t="s">
        <v>279</v>
      </c>
      <c r="M93" s="76" t="s">
        <v>280</v>
      </c>
      <c r="N93" s="76" t="s">
        <v>393</v>
      </c>
      <c r="O93" s="16">
        <v>50.097000000000001</v>
      </c>
    </row>
    <row r="94" spans="1:15" s="31" customFormat="1" ht="87.75" customHeight="1" x14ac:dyDescent="0.3">
      <c r="A94" s="154"/>
      <c r="B94" s="169"/>
      <c r="C94" s="154"/>
      <c r="D94" s="169"/>
      <c r="E94" s="154"/>
      <c r="F94" s="175"/>
      <c r="G94" s="175"/>
      <c r="H94" s="175"/>
      <c r="I94" s="175"/>
      <c r="J94" s="175"/>
      <c r="K94" s="76" t="s">
        <v>256</v>
      </c>
      <c r="L94" s="28" t="s">
        <v>281</v>
      </c>
      <c r="M94" s="76" t="s">
        <v>280</v>
      </c>
      <c r="N94" s="76" t="s">
        <v>393</v>
      </c>
      <c r="O94" s="16">
        <v>15.086220000000001</v>
      </c>
    </row>
    <row r="95" spans="1:15" s="8" customFormat="1" ht="25.5" customHeight="1" x14ac:dyDescent="0.3">
      <c r="A95" s="69"/>
      <c r="B95" s="29"/>
      <c r="C95" s="29"/>
      <c r="D95" s="29" t="s">
        <v>3</v>
      </c>
      <c r="E95" s="38"/>
      <c r="F95" s="30">
        <f>SUM(F91:F92)</f>
        <v>2666.1134699999998</v>
      </c>
      <c r="G95" s="30"/>
      <c r="H95" s="30">
        <f>SUM(H91:H92)</f>
        <v>1999.58509</v>
      </c>
      <c r="I95" s="30">
        <f>SUM(I91:I92)</f>
        <v>666.52837999999997</v>
      </c>
      <c r="J95" s="30"/>
      <c r="K95" s="30"/>
      <c r="L95" s="30"/>
      <c r="M95" s="30"/>
      <c r="N95" s="30"/>
      <c r="O95" s="30">
        <f>SUM(O91:O94)</f>
        <v>2666.1134700000002</v>
      </c>
    </row>
    <row r="96" spans="1:15" s="15" customFormat="1" ht="41.25" customHeight="1" x14ac:dyDescent="0.3">
      <c r="A96" s="161" t="s">
        <v>448</v>
      </c>
      <c r="B96" s="161"/>
      <c r="C96" s="161"/>
      <c r="D96" s="161"/>
      <c r="E96" s="161"/>
      <c r="F96" s="161"/>
      <c r="G96" s="161"/>
      <c r="H96" s="161"/>
      <c r="I96" s="161"/>
      <c r="J96" s="161"/>
      <c r="K96" s="170"/>
      <c r="L96" s="170"/>
      <c r="M96" s="170"/>
      <c r="N96" s="170"/>
      <c r="O96" s="170"/>
    </row>
    <row r="97" spans="1:15" s="14" customFormat="1" ht="278.25" customHeight="1" x14ac:dyDescent="0.3">
      <c r="A97" s="212">
        <v>66</v>
      </c>
      <c r="B97" s="171" t="s">
        <v>18</v>
      </c>
      <c r="C97" s="171" t="s">
        <v>101</v>
      </c>
      <c r="D97" s="167" t="s">
        <v>98</v>
      </c>
      <c r="E97" s="153"/>
      <c r="F97" s="174">
        <f>H97+I97</f>
        <v>30727.66</v>
      </c>
      <c r="G97" s="155"/>
      <c r="H97" s="174">
        <v>17500</v>
      </c>
      <c r="I97" s="174">
        <v>13227.66</v>
      </c>
      <c r="J97" s="174"/>
      <c r="K97" s="153" t="s">
        <v>177</v>
      </c>
      <c r="L97" s="115" t="s">
        <v>413</v>
      </c>
      <c r="M97" s="76" t="s">
        <v>176</v>
      </c>
      <c r="N97" s="76" t="s">
        <v>393</v>
      </c>
      <c r="O97" s="16">
        <v>30667.21</v>
      </c>
    </row>
    <row r="98" spans="1:15" s="14" customFormat="1" ht="108.75" customHeight="1" x14ac:dyDescent="0.3">
      <c r="A98" s="213"/>
      <c r="B98" s="172"/>
      <c r="C98" s="172"/>
      <c r="D98" s="168"/>
      <c r="E98" s="166"/>
      <c r="F98" s="175"/>
      <c r="G98" s="177"/>
      <c r="H98" s="175"/>
      <c r="I98" s="175"/>
      <c r="J98" s="175"/>
      <c r="K98" s="166"/>
      <c r="L98" s="76" t="s">
        <v>99</v>
      </c>
      <c r="M98" s="76" t="s">
        <v>100</v>
      </c>
      <c r="N98" s="76" t="s">
        <v>393</v>
      </c>
      <c r="O98" s="16">
        <v>60.45</v>
      </c>
    </row>
    <row r="99" spans="1:15" s="14" customFormat="1" ht="108.75" customHeight="1" x14ac:dyDescent="0.3">
      <c r="A99" s="214"/>
      <c r="B99" s="173"/>
      <c r="C99" s="173"/>
      <c r="D99" s="169"/>
      <c r="E99" s="154"/>
      <c r="F99" s="77">
        <v>3065.5857999999998</v>
      </c>
      <c r="G99" s="156"/>
      <c r="H99" s="77">
        <v>0</v>
      </c>
      <c r="I99" s="77">
        <v>3065.5857999999998</v>
      </c>
      <c r="J99" s="138"/>
      <c r="K99" s="154"/>
      <c r="L99" s="76" t="s">
        <v>414</v>
      </c>
      <c r="M99" s="76"/>
      <c r="N99" s="76" t="s">
        <v>393</v>
      </c>
      <c r="O99" s="16">
        <v>3065.5857999999998</v>
      </c>
    </row>
    <row r="100" spans="1:15" s="14" customFormat="1" ht="202.5" customHeight="1" x14ac:dyDescent="0.3">
      <c r="A100" s="153">
        <v>67</v>
      </c>
      <c r="B100" s="92" t="s">
        <v>18</v>
      </c>
      <c r="C100" s="153" t="s">
        <v>163</v>
      </c>
      <c r="D100" s="167" t="s">
        <v>76</v>
      </c>
      <c r="E100" s="153"/>
      <c r="F100" s="155">
        <f>H100+I100</f>
        <v>30296.04</v>
      </c>
      <c r="G100" s="174"/>
      <c r="H100" s="174">
        <v>17500</v>
      </c>
      <c r="I100" s="174">
        <v>12796.04</v>
      </c>
      <c r="J100" s="174"/>
      <c r="K100" s="153" t="s">
        <v>177</v>
      </c>
      <c r="L100" s="76" t="s">
        <v>327</v>
      </c>
      <c r="M100" s="137" t="s">
        <v>326</v>
      </c>
      <c r="N100" s="76" t="s">
        <v>393</v>
      </c>
      <c r="O100" s="16">
        <v>29944.29</v>
      </c>
    </row>
    <row r="101" spans="1:15" s="14" customFormat="1" ht="60.75" x14ac:dyDescent="0.3">
      <c r="A101" s="166"/>
      <c r="B101" s="93"/>
      <c r="C101" s="166"/>
      <c r="D101" s="168"/>
      <c r="E101" s="166"/>
      <c r="F101" s="177"/>
      <c r="G101" s="176"/>
      <c r="H101" s="176"/>
      <c r="I101" s="176"/>
      <c r="J101" s="176"/>
      <c r="K101" s="166"/>
      <c r="L101" s="76" t="s">
        <v>323</v>
      </c>
      <c r="M101" s="137" t="s">
        <v>324</v>
      </c>
      <c r="N101" s="76" t="s">
        <v>393</v>
      </c>
      <c r="O101" s="16">
        <v>65.876999999999995</v>
      </c>
    </row>
    <row r="102" spans="1:15" s="14" customFormat="1" ht="40.5" x14ac:dyDescent="0.3">
      <c r="A102" s="166"/>
      <c r="B102" s="93"/>
      <c r="C102" s="166"/>
      <c r="D102" s="168"/>
      <c r="E102" s="166"/>
      <c r="F102" s="156"/>
      <c r="G102" s="175"/>
      <c r="H102" s="175"/>
      <c r="I102" s="175"/>
      <c r="J102" s="175"/>
      <c r="K102" s="166"/>
      <c r="L102" s="76" t="s">
        <v>325</v>
      </c>
      <c r="M102" s="137" t="s">
        <v>326</v>
      </c>
      <c r="N102" s="76" t="s">
        <v>393</v>
      </c>
      <c r="O102" s="16">
        <v>285.87299999999999</v>
      </c>
    </row>
    <row r="103" spans="1:15" s="14" customFormat="1" ht="40.5" x14ac:dyDescent="0.3">
      <c r="A103" s="154"/>
      <c r="B103" s="117"/>
      <c r="C103" s="154"/>
      <c r="D103" s="169"/>
      <c r="E103" s="154"/>
      <c r="F103" s="139">
        <v>2642.6790000000001</v>
      </c>
      <c r="G103" s="138"/>
      <c r="H103" s="138">
        <v>0</v>
      </c>
      <c r="I103" s="138">
        <v>2642.6790000000001</v>
      </c>
      <c r="J103" s="16"/>
      <c r="K103" s="154"/>
      <c r="L103" s="76" t="s">
        <v>373</v>
      </c>
      <c r="M103" s="137"/>
      <c r="N103" s="76" t="s">
        <v>393</v>
      </c>
      <c r="O103" s="16">
        <v>2642.6790000000001</v>
      </c>
    </row>
    <row r="104" spans="1:15" s="14" customFormat="1" x14ac:dyDescent="0.3">
      <c r="A104" s="74"/>
      <c r="B104" s="76"/>
      <c r="C104" s="76"/>
      <c r="D104" s="76"/>
      <c r="E104" s="76"/>
      <c r="F104" s="16"/>
      <c r="G104" s="16"/>
      <c r="H104" s="16"/>
      <c r="I104" s="16"/>
      <c r="J104" s="16"/>
      <c r="K104" s="76"/>
      <c r="L104" s="76"/>
      <c r="M104" s="76"/>
      <c r="N104" s="16"/>
      <c r="O104" s="16">
        <f>SUM(O97:O103)</f>
        <v>66731.964800000002</v>
      </c>
    </row>
    <row r="105" spans="1:15" s="8" customFormat="1" ht="27.75" customHeight="1" x14ac:dyDescent="0.3">
      <c r="A105" s="56"/>
      <c r="B105" s="34"/>
      <c r="C105" s="3"/>
      <c r="D105" s="39" t="s">
        <v>3</v>
      </c>
      <c r="E105" s="29"/>
      <c r="F105" s="30">
        <f>SUM(F97:F104)</f>
        <v>66731.964800000002</v>
      </c>
      <c r="G105" s="30"/>
      <c r="H105" s="30">
        <f>SUM(H97:H104)</f>
        <v>35000</v>
      </c>
      <c r="I105" s="30">
        <f>SUM(I97:I104)</f>
        <v>31731.964800000002</v>
      </c>
      <c r="J105" s="30"/>
      <c r="K105" s="29"/>
      <c r="L105" s="29"/>
      <c r="M105" s="29"/>
      <c r="N105" s="29"/>
      <c r="O105" s="30"/>
    </row>
    <row r="106" spans="1:15" s="15" customFormat="1" ht="50.25" customHeight="1" x14ac:dyDescent="0.3">
      <c r="A106" s="161" t="s">
        <v>447</v>
      </c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</row>
    <row r="107" spans="1:15" s="14" customFormat="1" ht="272.25" customHeight="1" x14ac:dyDescent="0.3">
      <c r="A107" s="74">
        <v>68</v>
      </c>
      <c r="B107" s="76" t="s">
        <v>18</v>
      </c>
      <c r="C107" s="76" t="s">
        <v>19</v>
      </c>
      <c r="D107" s="76" t="s">
        <v>95</v>
      </c>
      <c r="E107" s="76"/>
      <c r="F107" s="16">
        <f>G107+H107+I107+J107</f>
        <v>22714.945199999998</v>
      </c>
      <c r="G107" s="16">
        <v>21579.197939999998</v>
      </c>
      <c r="H107" s="16">
        <v>1135.7472600000001</v>
      </c>
      <c r="I107" s="16"/>
      <c r="J107" s="16"/>
      <c r="K107" s="76"/>
      <c r="L107" s="76" t="s">
        <v>288</v>
      </c>
      <c r="M107" s="18">
        <v>44561</v>
      </c>
      <c r="N107" s="76" t="s">
        <v>454</v>
      </c>
      <c r="O107" s="16">
        <v>21579.197939999998</v>
      </c>
    </row>
    <row r="108" spans="1:15" s="8" customFormat="1" ht="29.25" customHeight="1" x14ac:dyDescent="0.3">
      <c r="A108" s="69"/>
      <c r="B108" s="29"/>
      <c r="C108" s="29"/>
      <c r="D108" s="29" t="s">
        <v>3</v>
      </c>
      <c r="E108" s="29"/>
      <c r="F108" s="30">
        <f>SUM(F107)</f>
        <v>22714.945199999998</v>
      </c>
      <c r="G108" s="30">
        <f>SUM(G107)</f>
        <v>21579.197939999998</v>
      </c>
      <c r="H108" s="30">
        <f>SUM(H107)</f>
        <v>1135.7472600000001</v>
      </c>
      <c r="I108" s="30">
        <f>SUM(I107)</f>
        <v>0</v>
      </c>
      <c r="J108" s="30">
        <f>SUM(J107)</f>
        <v>0</v>
      </c>
      <c r="K108" s="29"/>
      <c r="L108" s="29"/>
      <c r="M108" s="29"/>
      <c r="N108" s="29"/>
      <c r="O108" s="30">
        <f>SUM(O107)</f>
        <v>21579.197939999998</v>
      </c>
    </row>
    <row r="109" spans="1:15" s="15" customFormat="1" ht="38.25" customHeight="1" x14ac:dyDescent="0.3">
      <c r="A109" s="161" t="s">
        <v>446</v>
      </c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</row>
    <row r="110" spans="1:15" s="14" customFormat="1" ht="361.5" customHeight="1" x14ac:dyDescent="0.3">
      <c r="A110" s="74">
        <v>69</v>
      </c>
      <c r="B110" s="76" t="s">
        <v>18</v>
      </c>
      <c r="C110" s="76" t="s">
        <v>11</v>
      </c>
      <c r="D110" s="76" t="s">
        <v>65</v>
      </c>
      <c r="E110" s="76" t="s">
        <v>121</v>
      </c>
      <c r="F110" s="16">
        <v>2942.4506000000001</v>
      </c>
      <c r="G110" s="16">
        <v>1711.17101</v>
      </c>
      <c r="H110" s="16">
        <v>937.03459999999995</v>
      </c>
      <c r="I110" s="16">
        <v>294.24498999999997</v>
      </c>
      <c r="J110" s="16">
        <v>0</v>
      </c>
      <c r="K110" s="76" t="s">
        <v>122</v>
      </c>
      <c r="L110" s="76" t="s">
        <v>321</v>
      </c>
      <c r="M110" s="114" t="s">
        <v>159</v>
      </c>
      <c r="N110" s="76" t="s">
        <v>393</v>
      </c>
      <c r="O110" s="16">
        <v>2942.4506000000001</v>
      </c>
    </row>
    <row r="111" spans="1:15" s="14" customFormat="1" ht="321" customHeight="1" x14ac:dyDescent="0.3">
      <c r="A111" s="74">
        <v>70</v>
      </c>
      <c r="B111" s="76"/>
      <c r="C111" s="76" t="s">
        <v>11</v>
      </c>
      <c r="D111" s="76" t="s">
        <v>65</v>
      </c>
      <c r="E111" s="76"/>
      <c r="F111" s="16">
        <v>494.34372999999999</v>
      </c>
      <c r="G111" s="16">
        <v>287.48372000000001</v>
      </c>
      <c r="H111" s="16">
        <v>157.42563999999999</v>
      </c>
      <c r="I111" s="16">
        <v>49.434370000000001</v>
      </c>
      <c r="J111" s="16">
        <v>0</v>
      </c>
      <c r="K111" s="76" t="s">
        <v>415</v>
      </c>
      <c r="L111" s="76" t="s">
        <v>368</v>
      </c>
      <c r="M111" s="114"/>
      <c r="N111" s="76" t="s">
        <v>393</v>
      </c>
      <c r="O111" s="16">
        <v>494.34372999999999</v>
      </c>
    </row>
    <row r="112" spans="1:15" s="14" customFormat="1" ht="408.75" customHeight="1" x14ac:dyDescent="0.3">
      <c r="A112" s="74">
        <v>71</v>
      </c>
      <c r="B112" s="76" t="s">
        <v>18</v>
      </c>
      <c r="C112" s="76" t="s">
        <v>11</v>
      </c>
      <c r="D112" s="76" t="s">
        <v>66</v>
      </c>
      <c r="E112" s="76" t="s">
        <v>125</v>
      </c>
      <c r="F112" s="16">
        <v>13316.26628</v>
      </c>
      <c r="G112" s="16">
        <v>7744.0242399999997</v>
      </c>
      <c r="H112" s="16">
        <v>4240.6157300000004</v>
      </c>
      <c r="I112" s="16">
        <v>1331.6263100000001</v>
      </c>
      <c r="J112" s="16">
        <v>0</v>
      </c>
      <c r="K112" s="76" t="s">
        <v>116</v>
      </c>
      <c r="L112" s="76" t="s">
        <v>320</v>
      </c>
      <c r="M112" s="114" t="s">
        <v>159</v>
      </c>
      <c r="N112" s="76" t="s">
        <v>393</v>
      </c>
      <c r="O112" s="16">
        <v>13316.26628</v>
      </c>
    </row>
    <row r="113" spans="1:15" s="14" customFormat="1" ht="165.75" customHeight="1" x14ac:dyDescent="0.3">
      <c r="A113" s="74">
        <v>72</v>
      </c>
      <c r="B113" s="76"/>
      <c r="C113" s="76" t="s">
        <v>11</v>
      </c>
      <c r="D113" s="76" t="s">
        <v>370</v>
      </c>
      <c r="E113" s="76"/>
      <c r="F113" s="16">
        <f>G113+H113+I113</f>
        <v>2029.33716</v>
      </c>
      <c r="G113" s="16">
        <v>1180.1528900000001</v>
      </c>
      <c r="H113" s="16">
        <v>646.24992999999995</v>
      </c>
      <c r="I113" s="16">
        <v>202.93433999999999</v>
      </c>
      <c r="J113" s="16"/>
      <c r="K113" s="76" t="s">
        <v>352</v>
      </c>
      <c r="L113" s="76" t="s">
        <v>372</v>
      </c>
      <c r="M113" s="114" t="s">
        <v>394</v>
      </c>
      <c r="N113" s="76" t="s">
        <v>393</v>
      </c>
      <c r="O113" s="16">
        <v>2029.33716</v>
      </c>
    </row>
    <row r="114" spans="1:15" s="14" customFormat="1" ht="388.5" customHeight="1" x14ac:dyDescent="0.3">
      <c r="A114" s="74">
        <v>73</v>
      </c>
      <c r="B114" s="76" t="s">
        <v>43</v>
      </c>
      <c r="C114" s="76" t="s">
        <v>11</v>
      </c>
      <c r="D114" s="76" t="s">
        <v>67</v>
      </c>
      <c r="E114" s="76" t="s">
        <v>164</v>
      </c>
      <c r="F114" s="16">
        <v>3210.4248400000001</v>
      </c>
      <c r="G114" s="16">
        <v>1867.0104100000001</v>
      </c>
      <c r="H114" s="16">
        <v>1022.37203</v>
      </c>
      <c r="I114" s="16">
        <v>321.04239999999999</v>
      </c>
      <c r="J114" s="16">
        <v>0</v>
      </c>
      <c r="K114" s="76" t="s">
        <v>117</v>
      </c>
      <c r="L114" s="76" t="s">
        <v>417</v>
      </c>
      <c r="M114" s="114" t="s">
        <v>159</v>
      </c>
      <c r="N114" s="76" t="s">
        <v>393</v>
      </c>
      <c r="O114" s="16">
        <v>3210.4248400000001</v>
      </c>
    </row>
    <row r="115" spans="1:15" s="14" customFormat="1" ht="81" x14ac:dyDescent="0.3">
      <c r="A115" s="74">
        <v>74</v>
      </c>
      <c r="B115" s="76"/>
      <c r="C115" s="76" t="s">
        <v>11</v>
      </c>
      <c r="D115" s="76" t="s">
        <v>330</v>
      </c>
      <c r="E115" s="76"/>
      <c r="F115" s="16">
        <f>G115+H115+I115</f>
        <v>599.76600000000008</v>
      </c>
      <c r="G115" s="16">
        <v>348.79165</v>
      </c>
      <c r="H115" s="16">
        <v>190.99777</v>
      </c>
      <c r="I115" s="16">
        <v>59.976579999999998</v>
      </c>
      <c r="J115" s="16">
        <v>0</v>
      </c>
      <c r="K115" s="76" t="s">
        <v>332</v>
      </c>
      <c r="L115" s="76" t="s">
        <v>333</v>
      </c>
      <c r="M115" s="114" t="s">
        <v>317</v>
      </c>
      <c r="N115" s="76" t="s">
        <v>393</v>
      </c>
      <c r="O115" s="16">
        <v>599.76599999999996</v>
      </c>
    </row>
    <row r="116" spans="1:15" s="14" customFormat="1" ht="60.75" x14ac:dyDescent="0.3">
      <c r="A116" s="74">
        <v>75</v>
      </c>
      <c r="B116" s="76"/>
      <c r="C116" s="76" t="s">
        <v>11</v>
      </c>
      <c r="D116" s="76" t="s">
        <v>331</v>
      </c>
      <c r="E116" s="76"/>
      <c r="F116" s="16">
        <v>252.87700000000001</v>
      </c>
      <c r="G116" s="16">
        <v>147.05966000000001</v>
      </c>
      <c r="H116" s="16">
        <v>80.529640000000001</v>
      </c>
      <c r="I116" s="16">
        <v>25.287700000000001</v>
      </c>
      <c r="J116" s="16">
        <v>0</v>
      </c>
      <c r="K116" s="76" t="s">
        <v>416</v>
      </c>
      <c r="L116" s="76" t="s">
        <v>334</v>
      </c>
      <c r="M116" s="114" t="s">
        <v>317</v>
      </c>
      <c r="N116" s="76" t="s">
        <v>393</v>
      </c>
      <c r="O116" s="16">
        <v>252.87700000000001</v>
      </c>
    </row>
    <row r="117" spans="1:15" s="14" customFormat="1" ht="120.75" customHeight="1" x14ac:dyDescent="0.3">
      <c r="A117" s="74">
        <v>76</v>
      </c>
      <c r="B117" s="76"/>
      <c r="C117" s="76" t="s">
        <v>11</v>
      </c>
      <c r="D117" s="76" t="s">
        <v>369</v>
      </c>
      <c r="E117" s="76"/>
      <c r="F117" s="16">
        <f>G117+H117+I117</f>
        <v>746.81899999999996</v>
      </c>
      <c r="G117" s="16">
        <v>434.30977000000001</v>
      </c>
      <c r="H117" s="16">
        <v>237.82733999999999</v>
      </c>
      <c r="I117" s="16">
        <v>74.681889999999996</v>
      </c>
      <c r="J117" s="16">
        <v>0</v>
      </c>
      <c r="K117" s="76" t="s">
        <v>353</v>
      </c>
      <c r="L117" s="76" t="s">
        <v>371</v>
      </c>
      <c r="M117" s="114" t="s">
        <v>395</v>
      </c>
      <c r="N117" s="76" t="s">
        <v>393</v>
      </c>
      <c r="O117" s="16">
        <v>746.81899999999996</v>
      </c>
    </row>
    <row r="118" spans="1:15" s="14" customFormat="1" ht="366.75" customHeight="1" x14ac:dyDescent="0.3">
      <c r="A118" s="74">
        <v>77</v>
      </c>
      <c r="B118" s="76" t="s">
        <v>53</v>
      </c>
      <c r="C118" s="76" t="s">
        <v>11</v>
      </c>
      <c r="D118" s="76" t="s">
        <v>68</v>
      </c>
      <c r="E118" s="76" t="s">
        <v>124</v>
      </c>
      <c r="F118" s="16">
        <v>2328.1487699999998</v>
      </c>
      <c r="G118" s="16">
        <v>1353.9260999999999</v>
      </c>
      <c r="H118" s="16">
        <v>741.40785000000005</v>
      </c>
      <c r="I118" s="16">
        <v>232.81482</v>
      </c>
      <c r="J118" s="16">
        <v>0</v>
      </c>
      <c r="K118" s="76" t="s">
        <v>118</v>
      </c>
      <c r="L118" s="76" t="s">
        <v>160</v>
      </c>
      <c r="M118" s="114" t="s">
        <v>159</v>
      </c>
      <c r="N118" s="76" t="s">
        <v>393</v>
      </c>
      <c r="O118" s="16">
        <v>2328.1487699999998</v>
      </c>
    </row>
    <row r="119" spans="1:15" s="14" customFormat="1" ht="155.25" customHeight="1" x14ac:dyDescent="0.3">
      <c r="A119" s="74">
        <v>78</v>
      </c>
      <c r="B119" s="76" t="s">
        <v>51</v>
      </c>
      <c r="C119" s="76" t="s">
        <v>11</v>
      </c>
      <c r="D119" s="76" t="s">
        <v>69</v>
      </c>
      <c r="E119" s="76" t="s">
        <v>126</v>
      </c>
      <c r="F119" s="16">
        <v>1134.89075</v>
      </c>
      <c r="G119" s="16">
        <v>659.99141999999995</v>
      </c>
      <c r="H119" s="16">
        <v>361.41028</v>
      </c>
      <c r="I119" s="16">
        <v>113.48905000000001</v>
      </c>
      <c r="J119" s="16">
        <v>0</v>
      </c>
      <c r="K119" s="76" t="s">
        <v>119</v>
      </c>
      <c r="L119" s="76" t="s">
        <v>322</v>
      </c>
      <c r="M119" s="114" t="s">
        <v>159</v>
      </c>
      <c r="N119" s="76" t="s">
        <v>393</v>
      </c>
      <c r="O119" s="16">
        <f>F119</f>
        <v>1134.89075</v>
      </c>
    </row>
    <row r="120" spans="1:15" s="14" customFormat="1" ht="356.25" customHeight="1" x14ac:dyDescent="0.3">
      <c r="A120" s="74">
        <v>79</v>
      </c>
      <c r="B120" s="76" t="s">
        <v>18</v>
      </c>
      <c r="C120" s="76" t="s">
        <v>11</v>
      </c>
      <c r="D120" s="76" t="s">
        <v>337</v>
      </c>
      <c r="E120" s="76" t="s">
        <v>318</v>
      </c>
      <c r="F120" s="16">
        <v>2053.35464</v>
      </c>
      <c r="G120" s="16">
        <v>1194.1206199999999</v>
      </c>
      <c r="H120" s="16">
        <v>653.89859999999999</v>
      </c>
      <c r="I120" s="16">
        <v>205.33542</v>
      </c>
      <c r="J120" s="16">
        <v>0</v>
      </c>
      <c r="K120" s="76" t="s">
        <v>122</v>
      </c>
      <c r="L120" s="76" t="s">
        <v>316</v>
      </c>
      <c r="M120" s="114" t="s">
        <v>317</v>
      </c>
      <c r="N120" s="76" t="s">
        <v>393</v>
      </c>
      <c r="O120" s="16">
        <v>2053.35464</v>
      </c>
    </row>
    <row r="121" spans="1:15" s="14" customFormat="1" ht="30.75" customHeight="1" x14ac:dyDescent="0.3">
      <c r="A121" s="56"/>
      <c r="B121" s="3"/>
      <c r="C121" s="3"/>
      <c r="D121" s="3" t="s">
        <v>3</v>
      </c>
      <c r="E121" s="3"/>
      <c r="F121" s="4">
        <f t="shared" ref="F121:J121" si="2">SUM(F110:F120)</f>
        <v>29108.678769999999</v>
      </c>
      <c r="G121" s="4">
        <f t="shared" si="2"/>
        <v>16928.04149</v>
      </c>
      <c r="H121" s="4">
        <f t="shared" si="2"/>
        <v>9269.7694100000008</v>
      </c>
      <c r="I121" s="4">
        <f t="shared" si="2"/>
        <v>2910.86787</v>
      </c>
      <c r="J121" s="4">
        <f t="shared" si="2"/>
        <v>0</v>
      </c>
      <c r="K121" s="3"/>
      <c r="L121" s="3"/>
      <c r="M121" s="3"/>
      <c r="N121" s="3"/>
      <c r="O121" s="4">
        <f>SUM(O110:O120)</f>
        <v>29108.678769999999</v>
      </c>
    </row>
    <row r="122" spans="1:15" s="15" customFormat="1" ht="38.25" customHeight="1" x14ac:dyDescent="0.3">
      <c r="A122" s="159" t="s">
        <v>445</v>
      </c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</row>
    <row r="123" spans="1:15" s="14" customFormat="1" ht="87" customHeight="1" x14ac:dyDescent="0.3">
      <c r="A123" s="74">
        <v>80</v>
      </c>
      <c r="B123" s="76" t="s">
        <v>52</v>
      </c>
      <c r="C123" s="76" t="s">
        <v>11</v>
      </c>
      <c r="D123" s="76" t="s">
        <v>70</v>
      </c>
      <c r="E123" s="76" t="s">
        <v>165</v>
      </c>
      <c r="F123" s="174">
        <v>2128.8535400000001</v>
      </c>
      <c r="G123" s="174">
        <v>1414.27386</v>
      </c>
      <c r="H123" s="174">
        <v>74.435460000000006</v>
      </c>
      <c r="I123" s="174">
        <v>638.01828</v>
      </c>
      <c r="J123" s="174">
        <v>2.1259399999999999</v>
      </c>
      <c r="K123" s="153" t="s">
        <v>123</v>
      </c>
      <c r="L123" s="203" t="s">
        <v>396</v>
      </c>
      <c r="M123" s="215">
        <v>44440</v>
      </c>
      <c r="N123" s="167" t="s">
        <v>393</v>
      </c>
      <c r="O123" s="180">
        <v>2128.8535400000001</v>
      </c>
    </row>
    <row r="124" spans="1:15" s="14" customFormat="1" ht="87" customHeight="1" x14ac:dyDescent="0.3">
      <c r="A124" s="74">
        <v>81</v>
      </c>
      <c r="B124" s="76" t="s">
        <v>51</v>
      </c>
      <c r="C124" s="76" t="s">
        <v>11</v>
      </c>
      <c r="D124" s="76" t="s">
        <v>71</v>
      </c>
      <c r="E124" s="76" t="s">
        <v>165</v>
      </c>
      <c r="F124" s="176"/>
      <c r="G124" s="176"/>
      <c r="H124" s="176"/>
      <c r="I124" s="176"/>
      <c r="J124" s="176"/>
      <c r="K124" s="166"/>
      <c r="L124" s="181"/>
      <c r="M124" s="181"/>
      <c r="N124" s="168"/>
      <c r="O124" s="216"/>
    </row>
    <row r="125" spans="1:15" s="14" customFormat="1" ht="87" customHeight="1" x14ac:dyDescent="0.3">
      <c r="A125" s="74">
        <v>82</v>
      </c>
      <c r="B125" s="76" t="s">
        <v>54</v>
      </c>
      <c r="C125" s="76" t="s">
        <v>11</v>
      </c>
      <c r="D125" s="76" t="s">
        <v>72</v>
      </c>
      <c r="E125" s="76" t="s">
        <v>166</v>
      </c>
      <c r="F125" s="176"/>
      <c r="G125" s="176"/>
      <c r="H125" s="176"/>
      <c r="I125" s="176"/>
      <c r="J125" s="176"/>
      <c r="K125" s="166"/>
      <c r="L125" s="181"/>
      <c r="M125" s="181"/>
      <c r="N125" s="168"/>
      <c r="O125" s="216"/>
    </row>
    <row r="126" spans="1:15" s="14" customFormat="1" ht="102" customHeight="1" x14ac:dyDescent="0.3">
      <c r="A126" s="74">
        <v>83</v>
      </c>
      <c r="B126" s="76" t="s">
        <v>52</v>
      </c>
      <c r="C126" s="76" t="s">
        <v>11</v>
      </c>
      <c r="D126" s="76" t="s">
        <v>73</v>
      </c>
      <c r="E126" s="76" t="s">
        <v>165</v>
      </c>
      <c r="F126" s="176"/>
      <c r="G126" s="176"/>
      <c r="H126" s="176"/>
      <c r="I126" s="176"/>
      <c r="J126" s="176"/>
      <c r="K126" s="166"/>
      <c r="L126" s="181"/>
      <c r="M126" s="181"/>
      <c r="N126" s="168"/>
      <c r="O126" s="216"/>
    </row>
    <row r="127" spans="1:15" s="14" customFormat="1" ht="102" customHeight="1" x14ac:dyDescent="0.3">
      <c r="A127" s="74">
        <v>84</v>
      </c>
      <c r="B127" s="76" t="s">
        <v>52</v>
      </c>
      <c r="C127" s="76" t="s">
        <v>11</v>
      </c>
      <c r="D127" s="76" t="s">
        <v>74</v>
      </c>
      <c r="E127" s="76" t="s">
        <v>166</v>
      </c>
      <c r="F127" s="176"/>
      <c r="G127" s="176"/>
      <c r="H127" s="176"/>
      <c r="I127" s="176"/>
      <c r="J127" s="176"/>
      <c r="K127" s="166"/>
      <c r="L127" s="181"/>
      <c r="M127" s="181"/>
      <c r="N127" s="168"/>
      <c r="O127" s="216"/>
    </row>
    <row r="128" spans="1:15" s="14" customFormat="1" ht="102" customHeight="1" x14ac:dyDescent="0.3">
      <c r="A128" s="74">
        <v>85</v>
      </c>
      <c r="B128" s="76" t="s">
        <v>52</v>
      </c>
      <c r="C128" s="76" t="s">
        <v>11</v>
      </c>
      <c r="D128" s="76" t="s">
        <v>75</v>
      </c>
      <c r="E128" s="76" t="s">
        <v>165</v>
      </c>
      <c r="F128" s="175"/>
      <c r="G128" s="175"/>
      <c r="H128" s="175"/>
      <c r="I128" s="175"/>
      <c r="J128" s="175"/>
      <c r="K128" s="154"/>
      <c r="L128" s="204"/>
      <c r="M128" s="204"/>
      <c r="N128" s="169"/>
      <c r="O128" s="217"/>
    </row>
    <row r="129" spans="1:15" s="14" customFormat="1" ht="324" customHeight="1" x14ac:dyDescent="0.3">
      <c r="A129" s="74">
        <v>86</v>
      </c>
      <c r="B129" s="76" t="s">
        <v>43</v>
      </c>
      <c r="C129" s="76" t="s">
        <v>11</v>
      </c>
      <c r="D129" s="76" t="s">
        <v>167</v>
      </c>
      <c r="E129" s="76" t="s">
        <v>168</v>
      </c>
      <c r="F129" s="16">
        <v>1048.41769</v>
      </c>
      <c r="G129" s="16">
        <v>696.50126999999998</v>
      </c>
      <c r="H129" s="16">
        <v>36.65795</v>
      </c>
      <c r="I129" s="16">
        <v>314.21109999999999</v>
      </c>
      <c r="J129" s="16">
        <v>1.0473699999999999</v>
      </c>
      <c r="K129" s="76" t="s">
        <v>123</v>
      </c>
      <c r="L129" s="76" t="s">
        <v>311</v>
      </c>
      <c r="M129" s="18">
        <v>44440</v>
      </c>
      <c r="N129" s="76" t="s">
        <v>393</v>
      </c>
      <c r="O129" s="16">
        <v>1048.41769</v>
      </c>
    </row>
    <row r="130" spans="1:15" s="7" customFormat="1" ht="35.25" customHeight="1" x14ac:dyDescent="0.3">
      <c r="A130" s="56"/>
      <c r="B130" s="3"/>
      <c r="C130" s="3"/>
      <c r="D130" s="3" t="s">
        <v>3</v>
      </c>
      <c r="E130" s="3"/>
      <c r="F130" s="4">
        <f t="shared" ref="F130:J130" si="3">SUM(F123:F129)</f>
        <v>3177.2712300000003</v>
      </c>
      <c r="G130" s="4">
        <f t="shared" si="3"/>
        <v>2110.77513</v>
      </c>
      <c r="H130" s="4">
        <f t="shared" si="3"/>
        <v>111.09341000000001</v>
      </c>
      <c r="I130" s="4">
        <f t="shared" si="3"/>
        <v>952.22937999999999</v>
      </c>
      <c r="J130" s="4">
        <f t="shared" si="3"/>
        <v>3.1733099999999999</v>
      </c>
      <c r="K130" s="3"/>
      <c r="L130" s="3"/>
      <c r="M130" s="3"/>
      <c r="N130" s="3"/>
      <c r="O130" s="4">
        <f>SUM(O123:O129)</f>
        <v>3177.2712300000003</v>
      </c>
    </row>
    <row r="131" spans="1:15" s="15" customFormat="1" ht="54.75" customHeight="1" x14ac:dyDescent="0.3">
      <c r="A131" s="161" t="s">
        <v>12</v>
      </c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</row>
    <row r="132" spans="1:15" s="40" customFormat="1" ht="42.75" customHeight="1" x14ac:dyDescent="0.3">
      <c r="A132" s="239">
        <v>87</v>
      </c>
      <c r="B132" s="239" t="s">
        <v>18</v>
      </c>
      <c r="C132" s="239" t="s">
        <v>21</v>
      </c>
      <c r="D132" s="153" t="s">
        <v>12</v>
      </c>
      <c r="E132" s="218" t="s">
        <v>13</v>
      </c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</row>
    <row r="133" spans="1:15" s="42" customFormat="1" ht="286.5" customHeight="1" x14ac:dyDescent="0.3">
      <c r="A133" s="240"/>
      <c r="B133" s="240"/>
      <c r="C133" s="240"/>
      <c r="D133" s="166"/>
      <c r="E133" s="150" t="s">
        <v>96</v>
      </c>
      <c r="F133" s="164">
        <f>G133+H133+I133+J133</f>
        <v>106008.02266999999</v>
      </c>
      <c r="G133" s="164">
        <v>0</v>
      </c>
      <c r="H133" s="164">
        <v>79506.016999999993</v>
      </c>
      <c r="I133" s="164">
        <v>26502.005669999999</v>
      </c>
      <c r="J133" s="164">
        <v>0</v>
      </c>
      <c r="K133" s="76" t="s">
        <v>418</v>
      </c>
      <c r="L133" s="76" t="s">
        <v>419</v>
      </c>
      <c r="M133" s="18">
        <v>44561</v>
      </c>
      <c r="N133" s="167" t="s">
        <v>420</v>
      </c>
      <c r="O133" s="16">
        <v>721017.75029</v>
      </c>
    </row>
    <row r="134" spans="1:15" s="42" customFormat="1" ht="194.25" customHeight="1" x14ac:dyDescent="0.3">
      <c r="A134" s="240"/>
      <c r="B134" s="240"/>
      <c r="C134" s="240"/>
      <c r="D134" s="166"/>
      <c r="E134" s="150"/>
      <c r="F134" s="164"/>
      <c r="G134" s="164"/>
      <c r="H134" s="164"/>
      <c r="I134" s="164"/>
      <c r="J134" s="164"/>
      <c r="K134" s="76" t="s">
        <v>303</v>
      </c>
      <c r="L134" s="76" t="s">
        <v>302</v>
      </c>
      <c r="M134" s="18">
        <v>44328</v>
      </c>
      <c r="N134" s="169"/>
      <c r="O134" s="16">
        <v>250</v>
      </c>
    </row>
    <row r="135" spans="1:15" s="40" customFormat="1" ht="42.75" customHeight="1" x14ac:dyDescent="0.3">
      <c r="A135" s="240"/>
      <c r="B135" s="240"/>
      <c r="C135" s="240"/>
      <c r="D135" s="166"/>
      <c r="E135" s="218" t="s">
        <v>14</v>
      </c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</row>
    <row r="136" spans="1:15" s="42" customFormat="1" ht="40.5" x14ac:dyDescent="0.3">
      <c r="A136" s="240"/>
      <c r="B136" s="240"/>
      <c r="C136" s="240"/>
      <c r="D136" s="166"/>
      <c r="E136" s="153" t="s">
        <v>96</v>
      </c>
      <c r="F136" s="180">
        <f>G137+H136+I137+J137</f>
        <v>94523.252779999995</v>
      </c>
      <c r="G136" s="180">
        <v>0</v>
      </c>
      <c r="H136" s="180">
        <v>94523.252779999995</v>
      </c>
      <c r="I136" s="180">
        <v>0</v>
      </c>
      <c r="J136" s="180">
        <v>0</v>
      </c>
      <c r="K136" s="76" t="s">
        <v>422</v>
      </c>
      <c r="L136" s="92" t="s">
        <v>419</v>
      </c>
      <c r="M136" s="92" t="s">
        <v>421</v>
      </c>
      <c r="N136" s="236" t="s">
        <v>420</v>
      </c>
      <c r="O136" s="16">
        <v>721017.75029</v>
      </c>
    </row>
    <row r="137" spans="1:15" s="42" customFormat="1" ht="98.25" customHeight="1" x14ac:dyDescent="0.3">
      <c r="A137" s="240"/>
      <c r="B137" s="240"/>
      <c r="C137" s="240"/>
      <c r="D137" s="166"/>
      <c r="E137" s="166"/>
      <c r="F137" s="181"/>
      <c r="G137" s="181"/>
      <c r="H137" s="181"/>
      <c r="I137" s="181"/>
      <c r="J137" s="181"/>
      <c r="K137" s="76" t="s">
        <v>424</v>
      </c>
      <c r="L137" s="76" t="s">
        <v>97</v>
      </c>
      <c r="M137" s="88" t="s">
        <v>22</v>
      </c>
      <c r="N137" s="238"/>
      <c r="O137" s="77">
        <v>1232.12942</v>
      </c>
    </row>
    <row r="138" spans="1:15" s="42" customFormat="1" ht="99.75" customHeight="1" x14ac:dyDescent="0.3">
      <c r="A138" s="240"/>
      <c r="B138" s="240"/>
      <c r="C138" s="240"/>
      <c r="D138" s="166"/>
      <c r="E138" s="166"/>
      <c r="F138" s="181"/>
      <c r="G138" s="181"/>
      <c r="H138" s="181"/>
      <c r="I138" s="181"/>
      <c r="J138" s="181"/>
      <c r="K138" s="76" t="s">
        <v>26</v>
      </c>
      <c r="L138" s="76" t="s">
        <v>25</v>
      </c>
      <c r="M138" s="88" t="s">
        <v>22</v>
      </c>
      <c r="N138" s="238"/>
      <c r="O138" s="77">
        <v>26.564399999999999</v>
      </c>
    </row>
    <row r="139" spans="1:15" s="42" customFormat="1" ht="60.75" x14ac:dyDescent="0.3">
      <c r="A139" s="240"/>
      <c r="B139" s="240"/>
      <c r="C139" s="240"/>
      <c r="D139" s="166"/>
      <c r="E139" s="166"/>
      <c r="F139" s="181"/>
      <c r="G139" s="181"/>
      <c r="H139" s="181"/>
      <c r="I139" s="181"/>
      <c r="J139" s="181"/>
      <c r="K139" s="76" t="s">
        <v>269</v>
      </c>
      <c r="L139" s="76" t="s">
        <v>23</v>
      </c>
      <c r="M139" s="88" t="s">
        <v>24</v>
      </c>
      <c r="N139" s="238"/>
      <c r="O139" s="77">
        <v>535.18015000000003</v>
      </c>
    </row>
    <row r="140" spans="1:15" s="42" customFormat="1" ht="97.5" customHeight="1" x14ac:dyDescent="0.3">
      <c r="A140" s="240"/>
      <c r="B140" s="240"/>
      <c r="C140" s="240"/>
      <c r="D140" s="166"/>
      <c r="E140" s="166"/>
      <c r="F140" s="181"/>
      <c r="G140" s="181"/>
      <c r="H140" s="181"/>
      <c r="I140" s="181"/>
      <c r="J140" s="181"/>
      <c r="K140" s="76" t="s">
        <v>30</v>
      </c>
      <c r="L140" s="76" t="s">
        <v>28</v>
      </c>
      <c r="M140" s="88" t="s">
        <v>32</v>
      </c>
      <c r="N140" s="238"/>
      <c r="O140" s="77">
        <v>598.36027000000001</v>
      </c>
    </row>
    <row r="141" spans="1:15" s="42" customFormat="1" ht="97.5" customHeight="1" x14ac:dyDescent="0.3">
      <c r="A141" s="240"/>
      <c r="B141" s="240"/>
      <c r="C141" s="240"/>
      <c r="D141" s="166"/>
      <c r="E141" s="166"/>
      <c r="F141" s="181"/>
      <c r="G141" s="181"/>
      <c r="H141" s="181"/>
      <c r="I141" s="181"/>
      <c r="J141" s="181"/>
      <c r="K141" s="76" t="s">
        <v>269</v>
      </c>
      <c r="L141" s="76" t="s">
        <v>267</v>
      </c>
      <c r="M141" s="88" t="s">
        <v>268</v>
      </c>
      <c r="N141" s="238"/>
      <c r="O141" s="77">
        <v>560.71168999999998</v>
      </c>
    </row>
    <row r="142" spans="1:15" s="42" customFormat="1" ht="97.5" customHeight="1" x14ac:dyDescent="0.3">
      <c r="A142" s="240"/>
      <c r="B142" s="240"/>
      <c r="C142" s="240"/>
      <c r="D142" s="166"/>
      <c r="E142" s="166"/>
      <c r="F142" s="181"/>
      <c r="G142" s="181"/>
      <c r="H142" s="181"/>
      <c r="I142" s="181"/>
      <c r="J142" s="181"/>
      <c r="K142" s="76" t="s">
        <v>269</v>
      </c>
      <c r="L142" s="76" t="s">
        <v>374</v>
      </c>
      <c r="M142" s="88" t="s">
        <v>375</v>
      </c>
      <c r="N142" s="238"/>
      <c r="O142" s="77">
        <v>535.18015000000003</v>
      </c>
    </row>
    <row r="143" spans="1:15" s="42" customFormat="1" ht="114.75" customHeight="1" x14ac:dyDescent="0.3">
      <c r="A143" s="240"/>
      <c r="B143" s="240"/>
      <c r="C143" s="240"/>
      <c r="D143" s="166"/>
      <c r="E143" s="166"/>
      <c r="F143" s="181"/>
      <c r="G143" s="181"/>
      <c r="H143" s="181"/>
      <c r="I143" s="181"/>
      <c r="J143" s="181"/>
      <c r="K143" s="76" t="s">
        <v>378</v>
      </c>
      <c r="L143" s="76" t="s">
        <v>377</v>
      </c>
      <c r="M143" s="88" t="s">
        <v>379</v>
      </c>
      <c r="N143" s="238"/>
      <c r="O143" s="77">
        <v>73.150220000000004</v>
      </c>
    </row>
    <row r="144" spans="1:15" s="42" customFormat="1" ht="60.75" x14ac:dyDescent="0.3">
      <c r="A144" s="240"/>
      <c r="B144" s="240"/>
      <c r="C144" s="240"/>
      <c r="D144" s="166"/>
      <c r="E144" s="166"/>
      <c r="F144" s="181"/>
      <c r="G144" s="181"/>
      <c r="H144" s="181"/>
      <c r="I144" s="181"/>
      <c r="J144" s="181"/>
      <c r="K144" s="92" t="s">
        <v>425</v>
      </c>
      <c r="L144" s="92" t="s">
        <v>29</v>
      </c>
      <c r="M144" s="140" t="s">
        <v>31</v>
      </c>
      <c r="N144" s="237"/>
      <c r="O144" s="96">
        <v>1232.12942</v>
      </c>
    </row>
    <row r="145" spans="1:17" s="40" customFormat="1" ht="47.25" customHeight="1" x14ac:dyDescent="0.3">
      <c r="A145" s="240"/>
      <c r="B145" s="240"/>
      <c r="C145" s="240"/>
      <c r="D145" s="166"/>
      <c r="E145" s="159" t="s">
        <v>426</v>
      </c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</row>
    <row r="146" spans="1:17" s="40" customFormat="1" ht="128.25" customHeight="1" x14ac:dyDescent="0.3">
      <c r="A146" s="240"/>
      <c r="B146" s="240"/>
      <c r="C146" s="240"/>
      <c r="D146" s="166"/>
      <c r="E146" s="166">
        <v>2021</v>
      </c>
      <c r="F146" s="241">
        <f>G146+H146+I146+J146</f>
        <v>140931.66654000001</v>
      </c>
      <c r="G146" s="241">
        <v>0</v>
      </c>
      <c r="H146" s="241">
        <v>140931.66654000001</v>
      </c>
      <c r="I146" s="241">
        <v>0</v>
      </c>
      <c r="J146" s="241">
        <v>0</v>
      </c>
      <c r="K146" s="76" t="s">
        <v>422</v>
      </c>
      <c r="L146" s="82" t="s">
        <v>419</v>
      </c>
      <c r="M146" s="80" t="s">
        <v>421</v>
      </c>
      <c r="N146" s="236" t="s">
        <v>437</v>
      </c>
      <c r="O146" s="73">
        <v>721017.75029</v>
      </c>
    </row>
    <row r="147" spans="1:17" s="40" customFormat="1" ht="128.25" customHeight="1" x14ac:dyDescent="0.3">
      <c r="A147" s="240"/>
      <c r="B147" s="240"/>
      <c r="C147" s="240"/>
      <c r="D147" s="166"/>
      <c r="E147" s="154"/>
      <c r="F147" s="242"/>
      <c r="G147" s="242"/>
      <c r="H147" s="242"/>
      <c r="I147" s="242"/>
      <c r="J147" s="242"/>
      <c r="K147" s="19" t="s">
        <v>424</v>
      </c>
      <c r="L147" s="76" t="s">
        <v>97</v>
      </c>
      <c r="M147" s="88" t="s">
        <v>22</v>
      </c>
      <c r="N147" s="237"/>
      <c r="O147" s="77">
        <v>1232.12942</v>
      </c>
    </row>
    <row r="148" spans="1:17" s="40" customFormat="1" ht="33.75" customHeight="1" x14ac:dyDescent="0.3">
      <c r="A148" s="240"/>
      <c r="B148" s="240"/>
      <c r="C148" s="240"/>
      <c r="D148" s="166"/>
      <c r="E148" s="218" t="s">
        <v>390</v>
      </c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</row>
    <row r="149" spans="1:17" s="42" customFormat="1" ht="61.5" customHeight="1" x14ac:dyDescent="0.3">
      <c r="A149" s="240"/>
      <c r="B149" s="240"/>
      <c r="C149" s="240"/>
      <c r="D149" s="166"/>
      <c r="E149" s="174" t="s">
        <v>433</v>
      </c>
      <c r="F149" s="174">
        <f>G149+H149+I149+J149</f>
        <v>1898.86976</v>
      </c>
      <c r="G149" s="174">
        <v>0</v>
      </c>
      <c r="H149" s="174">
        <v>0</v>
      </c>
      <c r="I149" s="174">
        <f>O149+O150+O151+O152+O153</f>
        <v>1898.86976</v>
      </c>
      <c r="J149" s="174">
        <v>0</v>
      </c>
      <c r="K149" s="117" t="s">
        <v>303</v>
      </c>
      <c r="L149" s="76" t="s">
        <v>346</v>
      </c>
      <c r="M149" s="141" t="s">
        <v>427</v>
      </c>
      <c r="N149" s="41" t="s">
        <v>393</v>
      </c>
      <c r="O149" s="77">
        <v>314.16000000000003</v>
      </c>
    </row>
    <row r="150" spans="1:17" s="42" customFormat="1" ht="95.25" customHeight="1" x14ac:dyDescent="0.3">
      <c r="A150" s="240"/>
      <c r="B150" s="240"/>
      <c r="C150" s="240"/>
      <c r="D150" s="166"/>
      <c r="E150" s="176"/>
      <c r="F150" s="176"/>
      <c r="G150" s="176"/>
      <c r="H150" s="176"/>
      <c r="I150" s="176"/>
      <c r="J150" s="176"/>
      <c r="K150" s="92" t="s">
        <v>266</v>
      </c>
      <c r="L150" s="92" t="s">
        <v>264</v>
      </c>
      <c r="M150" s="142" t="s">
        <v>265</v>
      </c>
      <c r="N150" s="143" t="s">
        <v>393</v>
      </c>
      <c r="O150" s="96">
        <v>497</v>
      </c>
    </row>
    <row r="151" spans="1:17" s="42" customFormat="1" ht="95.25" customHeight="1" x14ac:dyDescent="0.3">
      <c r="A151" s="240"/>
      <c r="B151" s="240"/>
      <c r="C151" s="240"/>
      <c r="D151" s="166"/>
      <c r="E151" s="176"/>
      <c r="F151" s="176"/>
      <c r="G151" s="176"/>
      <c r="H151" s="176"/>
      <c r="I151" s="176"/>
      <c r="J151" s="176"/>
      <c r="K151" s="97" t="s">
        <v>432</v>
      </c>
      <c r="L151" s="97" t="s">
        <v>428</v>
      </c>
      <c r="M151" s="99" t="s">
        <v>434</v>
      </c>
      <c r="N151" s="143" t="s">
        <v>393</v>
      </c>
      <c r="O151" s="98">
        <v>5</v>
      </c>
    </row>
    <row r="152" spans="1:17" s="42" customFormat="1" ht="95.25" customHeight="1" x14ac:dyDescent="0.3">
      <c r="A152" s="240"/>
      <c r="B152" s="240"/>
      <c r="C152" s="240"/>
      <c r="D152" s="166"/>
      <c r="E152" s="176"/>
      <c r="F152" s="176"/>
      <c r="G152" s="176"/>
      <c r="H152" s="176"/>
      <c r="I152" s="176"/>
      <c r="J152" s="176"/>
      <c r="K152" s="97" t="s">
        <v>431</v>
      </c>
      <c r="L152" s="97" t="s">
        <v>429</v>
      </c>
      <c r="M152" s="99" t="s">
        <v>435</v>
      </c>
      <c r="N152" s="41" t="s">
        <v>423</v>
      </c>
      <c r="O152" s="98">
        <v>484.29216000000002</v>
      </c>
    </row>
    <row r="153" spans="1:17" s="42" customFormat="1" ht="95.25" customHeight="1" x14ac:dyDescent="0.3">
      <c r="A153" s="240"/>
      <c r="B153" s="240"/>
      <c r="C153" s="240"/>
      <c r="D153" s="166"/>
      <c r="E153" s="175"/>
      <c r="F153" s="175"/>
      <c r="G153" s="175"/>
      <c r="H153" s="175"/>
      <c r="I153" s="175"/>
      <c r="J153" s="175"/>
      <c r="K153" s="97" t="s">
        <v>30</v>
      </c>
      <c r="L153" s="97" t="s">
        <v>430</v>
      </c>
      <c r="M153" s="99" t="s">
        <v>436</v>
      </c>
      <c r="N153" s="143" t="s">
        <v>393</v>
      </c>
      <c r="O153" s="98">
        <v>598.41759999999999</v>
      </c>
    </row>
    <row r="154" spans="1:17" s="15" customFormat="1" x14ac:dyDescent="0.3">
      <c r="A154" s="70"/>
      <c r="B154" s="19"/>
      <c r="C154" s="19"/>
      <c r="D154" s="29" t="s">
        <v>3</v>
      </c>
      <c r="E154" s="29"/>
      <c r="F154" s="30"/>
      <c r="G154" s="30">
        <f>G136+G146+G149+G133</f>
        <v>0</v>
      </c>
      <c r="H154" s="30">
        <f>H136+H146+H149+H133</f>
        <v>314960.93631999998</v>
      </c>
      <c r="I154" s="30">
        <f>I133+I136+I146+I149</f>
        <v>28400.87543</v>
      </c>
      <c r="J154" s="30">
        <f>J146+J136+J133</f>
        <v>0</v>
      </c>
      <c r="K154" s="29"/>
      <c r="L154" s="29"/>
      <c r="M154" s="29"/>
      <c r="N154" s="29"/>
      <c r="O154" s="30">
        <f>SUM(O136:O144)</f>
        <v>725811.15601000004</v>
      </c>
    </row>
    <row r="155" spans="1:17" s="15" customFormat="1" ht="42" customHeight="1" x14ac:dyDescent="0.3">
      <c r="A155" s="161" t="s">
        <v>444</v>
      </c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</row>
    <row r="156" spans="1:17" s="14" customFormat="1" ht="170.25" customHeight="1" x14ac:dyDescent="0.3">
      <c r="A156" s="153">
        <v>88</v>
      </c>
      <c r="B156" s="167" t="s">
        <v>43</v>
      </c>
      <c r="C156" s="153" t="s">
        <v>127</v>
      </c>
      <c r="D156" s="167" t="s">
        <v>128</v>
      </c>
      <c r="E156" s="153"/>
      <c r="F156" s="155">
        <f>H156+I156</f>
        <v>4307.18995</v>
      </c>
      <c r="G156" s="174"/>
      <c r="H156" s="155">
        <v>3867.18995</v>
      </c>
      <c r="I156" s="155">
        <v>440</v>
      </c>
      <c r="J156" s="153"/>
      <c r="K156" s="86" t="s">
        <v>277</v>
      </c>
      <c r="L156" s="76" t="s">
        <v>439</v>
      </c>
      <c r="M156" s="91" t="s">
        <v>199</v>
      </c>
      <c r="N156" s="143" t="s">
        <v>393</v>
      </c>
      <c r="O156" s="144">
        <v>3972.7899499999999</v>
      </c>
      <c r="Q156" s="100"/>
    </row>
    <row r="157" spans="1:17" s="14" customFormat="1" ht="85.5" customHeight="1" x14ac:dyDescent="0.3">
      <c r="A157" s="166"/>
      <c r="B157" s="168"/>
      <c r="C157" s="166"/>
      <c r="D157" s="168"/>
      <c r="E157" s="166"/>
      <c r="F157" s="177"/>
      <c r="G157" s="176"/>
      <c r="H157" s="177"/>
      <c r="I157" s="177"/>
      <c r="J157" s="166"/>
      <c r="K157" s="77" t="s">
        <v>253</v>
      </c>
      <c r="L157" s="76" t="s">
        <v>251</v>
      </c>
      <c r="M157" s="76" t="s">
        <v>252</v>
      </c>
      <c r="N157" s="143" t="s">
        <v>393</v>
      </c>
      <c r="O157" s="130">
        <v>157.45111</v>
      </c>
    </row>
    <row r="158" spans="1:17" s="14" customFormat="1" ht="106.5" customHeight="1" x14ac:dyDescent="0.3">
      <c r="A158" s="154"/>
      <c r="B158" s="169"/>
      <c r="C158" s="154"/>
      <c r="D158" s="169"/>
      <c r="E158" s="154"/>
      <c r="F158" s="156"/>
      <c r="G158" s="175"/>
      <c r="H158" s="156"/>
      <c r="I158" s="156"/>
      <c r="J158" s="154"/>
      <c r="K158" s="77" t="s">
        <v>312</v>
      </c>
      <c r="L158" s="76" t="s">
        <v>313</v>
      </c>
      <c r="M158" s="76" t="s">
        <v>314</v>
      </c>
      <c r="N158" s="143" t="s">
        <v>393</v>
      </c>
      <c r="O158" s="130">
        <v>176.94889000000001</v>
      </c>
    </row>
    <row r="159" spans="1:17" s="15" customFormat="1" x14ac:dyDescent="0.3">
      <c r="A159" s="70"/>
      <c r="B159" s="19"/>
      <c r="C159" s="19"/>
      <c r="D159" s="29" t="s">
        <v>3</v>
      </c>
      <c r="E159" s="19"/>
      <c r="F159" s="30">
        <f>SUM(F156:F157)</f>
        <v>4307.18995</v>
      </c>
      <c r="G159" s="29"/>
      <c r="H159" s="30">
        <f>SUM(H156:H157)</f>
        <v>3867.18995</v>
      </c>
      <c r="I159" s="30">
        <f>SUM(I156:I157)</f>
        <v>440</v>
      </c>
      <c r="J159" s="19"/>
      <c r="K159" s="19"/>
      <c r="L159" s="19"/>
      <c r="M159" s="19"/>
      <c r="N159" s="19"/>
      <c r="O159" s="50">
        <f>SUM(O156:O158)</f>
        <v>4307.18995</v>
      </c>
    </row>
    <row r="160" spans="1:17" s="15" customFormat="1" ht="43.5" customHeight="1" x14ac:dyDescent="0.3">
      <c r="A160" s="161" t="s">
        <v>443</v>
      </c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232"/>
    </row>
    <row r="161" spans="1:15" s="14" customFormat="1" ht="157.5" customHeight="1" x14ac:dyDescent="0.3">
      <c r="A161" s="153">
        <v>89</v>
      </c>
      <c r="B161" s="203" t="s">
        <v>129</v>
      </c>
      <c r="C161" s="76" t="s">
        <v>127</v>
      </c>
      <c r="D161" s="167" t="s">
        <v>169</v>
      </c>
      <c r="E161" s="153"/>
      <c r="F161" s="16">
        <f>G161+H161+I161</f>
        <v>5742.4299099999998</v>
      </c>
      <c r="G161" s="16">
        <v>0</v>
      </c>
      <c r="H161" s="16">
        <v>3654.27358</v>
      </c>
      <c r="I161" s="16">
        <v>2088.1563299999998</v>
      </c>
      <c r="J161" s="16">
        <v>0</v>
      </c>
      <c r="K161" s="76" t="s">
        <v>169</v>
      </c>
      <c r="L161" s="76" t="s">
        <v>338</v>
      </c>
      <c r="M161" s="18">
        <v>44392</v>
      </c>
      <c r="N161" s="143" t="s">
        <v>393</v>
      </c>
      <c r="O161" s="16">
        <v>5742.42983</v>
      </c>
    </row>
    <row r="162" spans="1:15" s="14" customFormat="1" ht="109.5" customHeight="1" x14ac:dyDescent="0.3">
      <c r="A162" s="166"/>
      <c r="B162" s="181"/>
      <c r="C162" s="76" t="s">
        <v>127</v>
      </c>
      <c r="D162" s="169"/>
      <c r="E162" s="154"/>
      <c r="F162" s="16">
        <v>827.95923000000005</v>
      </c>
      <c r="G162" s="16">
        <v>0</v>
      </c>
      <c r="H162" s="16">
        <v>0</v>
      </c>
      <c r="I162" s="16">
        <v>827.95923000000005</v>
      </c>
      <c r="J162" s="16">
        <v>0</v>
      </c>
      <c r="K162" s="76" t="s">
        <v>169</v>
      </c>
      <c r="L162" s="76" t="s">
        <v>339</v>
      </c>
      <c r="M162" s="18">
        <v>44454</v>
      </c>
      <c r="N162" s="143" t="s">
        <v>393</v>
      </c>
      <c r="O162" s="16">
        <v>827.95915000000002</v>
      </c>
    </row>
    <row r="163" spans="1:15" s="14" customFormat="1" ht="102.75" customHeight="1" x14ac:dyDescent="0.3">
      <c r="A163" s="166"/>
      <c r="B163" s="181"/>
      <c r="C163" s="76" t="s">
        <v>127</v>
      </c>
      <c r="D163" s="76" t="s">
        <v>170</v>
      </c>
      <c r="E163" s="76"/>
      <c r="F163" s="16">
        <v>800</v>
      </c>
      <c r="G163" s="16">
        <v>0</v>
      </c>
      <c r="H163" s="16">
        <v>560</v>
      </c>
      <c r="I163" s="16">
        <v>240</v>
      </c>
      <c r="J163" s="16">
        <v>0</v>
      </c>
      <c r="K163" s="76" t="s">
        <v>170</v>
      </c>
      <c r="L163" s="76" t="s">
        <v>221</v>
      </c>
      <c r="M163" s="18">
        <v>44207</v>
      </c>
      <c r="N163" s="143" t="s">
        <v>393</v>
      </c>
      <c r="O163" s="16">
        <v>800</v>
      </c>
    </row>
    <row r="164" spans="1:15" s="14" customFormat="1" ht="107.25" customHeight="1" x14ac:dyDescent="0.3">
      <c r="A164" s="166"/>
      <c r="B164" s="181"/>
      <c r="C164" s="76" t="s">
        <v>127</v>
      </c>
      <c r="D164" s="76" t="s">
        <v>215</v>
      </c>
      <c r="E164" s="76"/>
      <c r="F164" s="16">
        <v>379.23673000000002</v>
      </c>
      <c r="G164" s="16">
        <v>0</v>
      </c>
      <c r="H164" s="16">
        <v>265.46571</v>
      </c>
      <c r="I164" s="16">
        <v>113.77101999999999</v>
      </c>
      <c r="J164" s="16">
        <v>0</v>
      </c>
      <c r="K164" s="76" t="s">
        <v>218</v>
      </c>
      <c r="L164" s="76" t="s">
        <v>216</v>
      </c>
      <c r="M164" s="18">
        <v>44346</v>
      </c>
      <c r="N164" s="143" t="s">
        <v>393</v>
      </c>
      <c r="O164" s="16">
        <v>379.23673000000002</v>
      </c>
    </row>
    <row r="165" spans="1:15" s="14" customFormat="1" ht="74.25" customHeight="1" x14ac:dyDescent="0.3">
      <c r="A165" s="166"/>
      <c r="B165" s="181"/>
      <c r="C165" s="76" t="s">
        <v>127</v>
      </c>
      <c r="D165" s="76" t="s">
        <v>222</v>
      </c>
      <c r="E165" s="76"/>
      <c r="F165" s="16">
        <v>690</v>
      </c>
      <c r="G165" s="16">
        <v>0</v>
      </c>
      <c r="H165" s="16">
        <v>483</v>
      </c>
      <c r="I165" s="16">
        <v>207</v>
      </c>
      <c r="J165" s="16">
        <v>0</v>
      </c>
      <c r="K165" s="76" t="s">
        <v>220</v>
      </c>
      <c r="L165" s="76" t="s">
        <v>219</v>
      </c>
      <c r="M165" s="18">
        <v>44341</v>
      </c>
      <c r="N165" s="143" t="s">
        <v>393</v>
      </c>
      <c r="O165" s="16">
        <v>690</v>
      </c>
    </row>
    <row r="166" spans="1:15" s="43" customFormat="1" ht="87" customHeight="1" x14ac:dyDescent="0.3">
      <c r="A166" s="154"/>
      <c r="B166" s="204"/>
      <c r="C166" s="76" t="s">
        <v>127</v>
      </c>
      <c r="D166" s="76" t="s">
        <v>171</v>
      </c>
      <c r="E166" s="76"/>
      <c r="F166" s="16">
        <v>410.37243999999998</v>
      </c>
      <c r="G166" s="16">
        <v>0</v>
      </c>
      <c r="H166" s="16">
        <v>287.26071000000002</v>
      </c>
      <c r="I166" s="16">
        <v>123.11172999999999</v>
      </c>
      <c r="J166" s="16">
        <v>0</v>
      </c>
      <c r="K166" s="76" t="s">
        <v>172</v>
      </c>
      <c r="L166" s="76" t="s">
        <v>217</v>
      </c>
      <c r="M166" s="18">
        <v>44277</v>
      </c>
      <c r="N166" s="143" t="s">
        <v>393</v>
      </c>
      <c r="O166" s="16">
        <v>410.37243999999998</v>
      </c>
    </row>
    <row r="167" spans="1:15" s="43" customFormat="1" x14ac:dyDescent="0.3">
      <c r="A167" s="56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44" customFormat="1" x14ac:dyDescent="0.3">
      <c r="A168" s="69"/>
      <c r="B168" s="29"/>
      <c r="C168" s="29"/>
      <c r="D168" s="29" t="s">
        <v>3</v>
      </c>
      <c r="E168" s="29"/>
      <c r="F168" s="30">
        <f t="shared" ref="F168:J168" si="4">SUM(F161:F167)</f>
        <v>8849.998309999999</v>
      </c>
      <c r="G168" s="30">
        <f t="shared" si="4"/>
        <v>0</v>
      </c>
      <c r="H168" s="30">
        <f t="shared" si="4"/>
        <v>5250</v>
      </c>
      <c r="I168" s="30">
        <f t="shared" si="4"/>
        <v>3599.9983099999999</v>
      </c>
      <c r="J168" s="30">
        <f t="shared" si="4"/>
        <v>0</v>
      </c>
      <c r="K168" s="29"/>
      <c r="L168" s="29"/>
      <c r="M168" s="29"/>
      <c r="N168" s="29"/>
      <c r="O168" s="30">
        <f>SUM(O161:O167)</f>
        <v>8849.9981499999994</v>
      </c>
    </row>
    <row r="169" spans="1:15" s="12" customFormat="1" ht="44.25" customHeight="1" x14ac:dyDescent="0.35">
      <c r="A169" s="220" t="s">
        <v>442</v>
      </c>
      <c r="B169" s="220"/>
      <c r="C169" s="220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220"/>
    </row>
    <row r="170" spans="1:15" s="145" customFormat="1" ht="231" customHeight="1" x14ac:dyDescent="0.25">
      <c r="A170" s="74">
        <v>90</v>
      </c>
      <c r="B170" s="76" t="s">
        <v>178</v>
      </c>
      <c r="C170" s="76" t="s">
        <v>145</v>
      </c>
      <c r="D170" s="76" t="s">
        <v>319</v>
      </c>
      <c r="E170" s="76"/>
      <c r="F170" s="16">
        <v>44717.84</v>
      </c>
      <c r="G170" s="16"/>
      <c r="H170" s="16">
        <v>42481.95</v>
      </c>
      <c r="I170" s="16">
        <v>2235.89</v>
      </c>
      <c r="J170" s="16"/>
      <c r="K170" s="76" t="s">
        <v>184</v>
      </c>
      <c r="L170" s="76" t="s">
        <v>179</v>
      </c>
      <c r="M170" s="18">
        <v>44440</v>
      </c>
      <c r="N170" s="76" t="s">
        <v>387</v>
      </c>
      <c r="O170" s="16">
        <v>44717.84</v>
      </c>
    </row>
    <row r="171" spans="1:15" s="45" customFormat="1" x14ac:dyDescent="0.25">
      <c r="A171" s="69"/>
      <c r="B171" s="29"/>
      <c r="C171" s="29"/>
      <c r="D171" s="29" t="s">
        <v>3</v>
      </c>
      <c r="E171" s="29"/>
      <c r="F171" s="30">
        <f>SUM(F170)</f>
        <v>44717.84</v>
      </c>
      <c r="G171" s="30"/>
      <c r="H171" s="30">
        <f>SUM(H170)</f>
        <v>42481.95</v>
      </c>
      <c r="I171" s="30">
        <f>SUM(I170)</f>
        <v>2235.89</v>
      </c>
      <c r="J171" s="30"/>
      <c r="K171" s="29"/>
      <c r="L171" s="29"/>
      <c r="M171" s="29"/>
      <c r="N171" s="29"/>
      <c r="O171" s="30">
        <f>SUM(O170)</f>
        <v>44717.84</v>
      </c>
    </row>
    <row r="172" spans="1:15" s="11" customFormat="1" ht="35.25" customHeight="1" x14ac:dyDescent="0.3">
      <c r="A172" s="66"/>
      <c r="B172" s="222" t="s">
        <v>441</v>
      </c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</row>
    <row r="173" spans="1:15" s="10" customFormat="1" ht="35.25" customHeight="1" x14ac:dyDescent="0.3">
      <c r="A173" s="183">
        <v>91</v>
      </c>
      <c r="B173" s="185" t="s">
        <v>180</v>
      </c>
      <c r="C173" s="185" t="s">
        <v>145</v>
      </c>
      <c r="D173" s="203" t="s">
        <v>181</v>
      </c>
      <c r="E173" s="203">
        <v>90</v>
      </c>
      <c r="F173" s="180">
        <f>H174+I174+H176+I176</f>
        <v>96187.167999999991</v>
      </c>
      <c r="G173" s="218" t="s">
        <v>182</v>
      </c>
      <c r="H173" s="229"/>
      <c r="I173" s="229"/>
      <c r="J173" s="229"/>
      <c r="K173" s="61"/>
      <c r="L173" s="62"/>
      <c r="M173" s="62"/>
      <c r="N173" s="60"/>
      <c r="O173" s="51"/>
    </row>
    <row r="174" spans="1:15" s="48" customFormat="1" ht="81.75" customHeight="1" x14ac:dyDescent="0.3">
      <c r="A174" s="184"/>
      <c r="B174" s="181"/>
      <c r="C174" s="181"/>
      <c r="D174" s="224"/>
      <c r="E174" s="181"/>
      <c r="F174" s="181"/>
      <c r="G174" s="16">
        <v>0</v>
      </c>
      <c r="H174" s="16">
        <v>37744.407399999996</v>
      </c>
      <c r="I174" s="16">
        <v>12581.469129999999</v>
      </c>
      <c r="J174" s="16">
        <v>0</v>
      </c>
      <c r="K174" s="101"/>
      <c r="L174" s="102"/>
      <c r="M174" s="102"/>
      <c r="N174" s="76"/>
      <c r="O174" s="16"/>
    </row>
    <row r="175" spans="1:15" s="12" customFormat="1" ht="42.75" customHeight="1" x14ac:dyDescent="0.3">
      <c r="A175" s="184"/>
      <c r="B175" s="181"/>
      <c r="C175" s="181"/>
      <c r="D175" s="224"/>
      <c r="E175" s="181"/>
      <c r="F175" s="181"/>
      <c r="G175" s="218" t="s">
        <v>183</v>
      </c>
      <c r="H175" s="229"/>
      <c r="I175" s="229"/>
      <c r="J175" s="229"/>
      <c r="K175" s="63"/>
      <c r="L175" s="62"/>
      <c r="M175" s="62"/>
      <c r="N175" s="60"/>
      <c r="O175" s="51"/>
    </row>
    <row r="176" spans="1:15" s="44" customFormat="1" ht="247.5" customHeight="1" x14ac:dyDescent="0.3">
      <c r="A176" s="184"/>
      <c r="B176" s="181"/>
      <c r="C176" s="181"/>
      <c r="D176" s="224"/>
      <c r="E176" s="181"/>
      <c r="F176" s="181"/>
      <c r="G176" s="180">
        <v>0</v>
      </c>
      <c r="H176" s="180">
        <v>45343.323470000003</v>
      </c>
      <c r="I176" s="180">
        <v>517.96799999999996</v>
      </c>
      <c r="J176" s="180">
        <v>0</v>
      </c>
      <c r="K176" s="167" t="s">
        <v>185</v>
      </c>
      <c r="L176" s="59" t="s">
        <v>246</v>
      </c>
      <c r="M176" s="59" t="s">
        <v>248</v>
      </c>
      <c r="N176" s="58" t="s">
        <v>186</v>
      </c>
      <c r="O176" s="57">
        <v>470.88</v>
      </c>
    </row>
    <row r="177" spans="1:75" s="43" customFormat="1" ht="195.75" customHeight="1" x14ac:dyDescent="0.3">
      <c r="A177" s="95"/>
      <c r="B177" s="186"/>
      <c r="C177" s="186"/>
      <c r="D177" s="225"/>
      <c r="E177" s="186"/>
      <c r="F177" s="186"/>
      <c r="G177" s="186"/>
      <c r="H177" s="186"/>
      <c r="I177" s="216"/>
      <c r="J177" s="186"/>
      <c r="K177" s="221"/>
      <c r="L177" s="92" t="s">
        <v>247</v>
      </c>
      <c r="M177" s="92" t="s">
        <v>249</v>
      </c>
      <c r="N177" s="143" t="s">
        <v>393</v>
      </c>
      <c r="O177" s="94">
        <v>599.83000000000004</v>
      </c>
    </row>
    <row r="178" spans="1:75" s="65" customFormat="1" ht="46.5" customHeight="1" x14ac:dyDescent="0.3">
      <c r="A178" s="56"/>
      <c r="B178" s="3"/>
      <c r="C178" s="3"/>
      <c r="D178" s="52" t="s">
        <v>3</v>
      </c>
      <c r="E178" s="3"/>
      <c r="F178" s="4">
        <f>SUM(G178:J178)</f>
        <v>96187.168000000005</v>
      </c>
      <c r="G178" s="4"/>
      <c r="H178" s="4">
        <f>H174+H176</f>
        <v>83087.730869999999</v>
      </c>
      <c r="I178" s="4">
        <f>I174+I176</f>
        <v>13099.43713</v>
      </c>
      <c r="J178" s="4"/>
      <c r="K178" s="54"/>
      <c r="L178" s="29"/>
      <c r="M178" s="29"/>
      <c r="N178" s="3"/>
      <c r="O178" s="4">
        <f>SUM(O176:O177)</f>
        <v>1070.71</v>
      </c>
    </row>
    <row r="179" spans="1:75" s="44" customFormat="1" ht="46.5" customHeight="1" x14ac:dyDescent="0.4">
      <c r="A179" s="230" t="s">
        <v>440</v>
      </c>
      <c r="B179" s="231"/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</row>
    <row r="180" spans="1:75" s="43" customFormat="1" ht="150.75" customHeight="1" x14ac:dyDescent="0.3">
      <c r="A180" s="150">
        <v>92</v>
      </c>
      <c r="B180" s="188" t="s">
        <v>193</v>
      </c>
      <c r="C180" s="188" t="s">
        <v>152</v>
      </c>
      <c r="D180" s="188" t="s">
        <v>194</v>
      </c>
      <c r="E180" s="226"/>
      <c r="F180" s="180">
        <f>SUM(H180:I180)</f>
        <v>547.99080000000004</v>
      </c>
      <c r="G180" s="180">
        <v>0</v>
      </c>
      <c r="H180" s="180">
        <v>520.59126000000003</v>
      </c>
      <c r="I180" s="180">
        <v>27.399539999999998</v>
      </c>
      <c r="J180" s="180">
        <v>0</v>
      </c>
      <c r="K180" s="167" t="s">
        <v>305</v>
      </c>
      <c r="L180" s="117" t="s">
        <v>301</v>
      </c>
      <c r="M180" s="117" t="s">
        <v>306</v>
      </c>
      <c r="N180" s="143" t="s">
        <v>393</v>
      </c>
      <c r="O180" s="77">
        <v>511.63080000000002</v>
      </c>
    </row>
    <row r="181" spans="1:75" s="43" customFormat="1" ht="258" customHeight="1" x14ac:dyDescent="0.3">
      <c r="A181" s="150"/>
      <c r="B181" s="234"/>
      <c r="C181" s="234"/>
      <c r="D181" s="234"/>
      <c r="E181" s="227"/>
      <c r="F181" s="198"/>
      <c r="G181" s="219"/>
      <c r="H181" s="198"/>
      <c r="I181" s="217"/>
      <c r="J181" s="219"/>
      <c r="K181" s="235"/>
      <c r="L181" s="117" t="s">
        <v>335</v>
      </c>
      <c r="M181" s="90" t="s">
        <v>336</v>
      </c>
      <c r="N181" s="90" t="s">
        <v>336</v>
      </c>
      <c r="O181" s="138" t="s">
        <v>336</v>
      </c>
    </row>
    <row r="182" spans="1:75" s="43" customFormat="1" ht="129.75" customHeight="1" x14ac:dyDescent="0.3">
      <c r="A182" s="233"/>
      <c r="B182" s="234"/>
      <c r="C182" s="234"/>
      <c r="D182" s="234"/>
      <c r="E182" s="228"/>
      <c r="F182" s="76">
        <v>52.74333</v>
      </c>
      <c r="G182" s="198"/>
      <c r="H182" s="76">
        <v>50.106160000000003</v>
      </c>
      <c r="I182" s="16">
        <v>2.6371699999999998</v>
      </c>
      <c r="J182" s="198"/>
      <c r="K182" s="134" t="s">
        <v>359</v>
      </c>
      <c r="L182" s="76" t="s">
        <v>386</v>
      </c>
      <c r="M182" s="146">
        <v>44543</v>
      </c>
      <c r="N182" s="143" t="s">
        <v>393</v>
      </c>
      <c r="O182" s="147">
        <v>52.74333</v>
      </c>
    </row>
    <row r="183" spans="1:75" s="72" customFormat="1" ht="37.5" customHeight="1" x14ac:dyDescent="0.3">
      <c r="A183" s="159" t="s">
        <v>341</v>
      </c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5"/>
      <c r="BM183" s="75"/>
      <c r="BN183" s="75"/>
      <c r="BO183" s="75"/>
      <c r="BP183" s="75"/>
      <c r="BQ183" s="75"/>
      <c r="BR183" s="75"/>
      <c r="BS183" s="75"/>
      <c r="BT183" s="75"/>
      <c r="BU183" s="75"/>
      <c r="BV183" s="75"/>
      <c r="BW183" s="75"/>
    </row>
    <row r="184" spans="1:75" s="43" customFormat="1" ht="216.75" customHeight="1" x14ac:dyDescent="0.3">
      <c r="A184" s="74">
        <v>93</v>
      </c>
      <c r="B184" s="76"/>
      <c r="C184" s="76" t="s">
        <v>145</v>
      </c>
      <c r="D184" s="76" t="s">
        <v>344</v>
      </c>
      <c r="E184" s="76"/>
      <c r="F184" s="28">
        <f>SUM(G184:I184)</f>
        <v>665.85299999999995</v>
      </c>
      <c r="G184" s="28">
        <v>0</v>
      </c>
      <c r="H184" s="28">
        <v>665.85299999999995</v>
      </c>
      <c r="I184" s="28">
        <v>0</v>
      </c>
      <c r="J184" s="148">
        <v>0</v>
      </c>
      <c r="K184" s="134" t="s">
        <v>343</v>
      </c>
      <c r="L184" s="76" t="s">
        <v>380</v>
      </c>
      <c r="M184" s="74" t="s">
        <v>342</v>
      </c>
      <c r="N184" s="143" t="s">
        <v>393</v>
      </c>
      <c r="O184" s="147">
        <v>665.85299999999995</v>
      </c>
    </row>
    <row r="185" spans="1:75" s="72" customFormat="1" ht="37.5" customHeight="1" x14ac:dyDescent="0.3">
      <c r="A185" s="159" t="s">
        <v>391</v>
      </c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  <c r="BN185" s="75"/>
      <c r="BO185" s="75"/>
      <c r="BP185" s="75"/>
      <c r="BQ185" s="75"/>
      <c r="BR185" s="75"/>
      <c r="BS185" s="75"/>
      <c r="BT185" s="75"/>
      <c r="BU185" s="75"/>
      <c r="BV185" s="75"/>
      <c r="BW185" s="75"/>
    </row>
    <row r="186" spans="1:75" s="72" customFormat="1" ht="144.75" customHeight="1" x14ac:dyDescent="0.3">
      <c r="A186" s="56">
        <v>94</v>
      </c>
      <c r="B186" s="53"/>
      <c r="C186" s="53"/>
      <c r="D186" s="149" t="s">
        <v>392</v>
      </c>
      <c r="E186" s="53"/>
      <c r="F186" s="16">
        <f>J186</f>
        <v>9788</v>
      </c>
      <c r="G186" s="4">
        <v>0</v>
      </c>
      <c r="H186" s="4">
        <v>0</v>
      </c>
      <c r="I186" s="4">
        <v>0</v>
      </c>
      <c r="J186" s="16">
        <v>9788</v>
      </c>
      <c r="K186" s="76" t="s">
        <v>438</v>
      </c>
      <c r="L186" s="103"/>
      <c r="M186" s="103"/>
      <c r="N186" s="143" t="s">
        <v>393</v>
      </c>
      <c r="O186" s="16">
        <v>9788</v>
      </c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L186" s="75"/>
      <c r="BM186" s="75"/>
      <c r="BN186" s="75"/>
      <c r="BO186" s="75"/>
      <c r="BP186" s="75"/>
      <c r="BQ186" s="75"/>
      <c r="BR186" s="75"/>
      <c r="BS186" s="75"/>
      <c r="BT186" s="75"/>
      <c r="BU186" s="75"/>
      <c r="BV186" s="75"/>
      <c r="BW186" s="75"/>
    </row>
    <row r="187" spans="1:75" s="45" customFormat="1" ht="63.75" customHeight="1" x14ac:dyDescent="0.25">
      <c r="A187" s="56"/>
      <c r="B187" s="3"/>
      <c r="C187" s="3"/>
      <c r="D187" s="3" t="s">
        <v>3</v>
      </c>
      <c r="E187" s="3"/>
      <c r="F187" s="4">
        <f>G187+H187+I187+J187</f>
        <v>487860.35315999994</v>
      </c>
      <c r="G187" s="4">
        <f>G5+G6+G7+G107+G110+G111+G112+G113+G114+G115+G116+G117+G118+G119+G120+G123+G129</f>
        <v>110618.01456000001</v>
      </c>
      <c r="H187" s="4">
        <f>H5+H6+H7+H10+H11+H12+H13+H14+H15+H16+H17+H18+H19+H20+H21+H22+H23+H24+H25+H26+H27+H28+H29+H30+H31+H32+H34+H35+H36+H38+H39+H44+H45+H46+H47+H49+H50+H52+H53+H54+H55+H57+H58+H60+H61+H63+H64+H65+H66+H68++H70+H71+H72+H73+H74+H75+H77+H78+H79+H80+H82+H83+H85+H86+H91+H92+H97+H99+H100+H103+H107+H110+H111+H112+H113+H114+H115+H116+H117+H118+H119+H120+H156+H161+H162+H163+H164+H165+H166+H170+H180+H182+H184+H186+H123+H129</f>
        <v>249870.60106999995</v>
      </c>
      <c r="I187" s="4">
        <f>I5+I6+I7+I10+I11+I12+I13+I14+I15+I16+I17+I18+I19+I20+I21+I22+I23+I24+I25+I26+I27+I28+I29+I30+I31+I32+I34+I35+I36+I38+I39+I44+I45+I46+I47+I49+I50+I52+I53+I54+I55+I57+I58+I60+I61+I63+I64+I65+I66+I68++I70+I71+I72+I73+I74+I75+I77+I78+I79+I80+I82+I83+I85+I86+I91+I92+I97+I99+I100+I103+I107+I110+I111+I112+I113+I114+I115+I116+I117+I118+I119+I120+I156+I161+I162+I163+I164+I165+I166+I170+I180+I182+I184+I186+I123+I129</f>
        <v>117580.56422000003</v>
      </c>
      <c r="J187" s="4">
        <f>J5+J6+J7+J10+J11+J12+J13+J14+J15+J16+J17+J18+J19+J20+J21+J22+J23+J24+J25+J26+J27+J28+J29+J30+J31+J32+J34+J35+J36+J38+J39+J44+J45+J46+J47+J49+J50+J52+J53+J54+J55+J57+J58+J60+J61+J63+J64+J65+J66+J68++J70+J71+J72+J73+J74+J75+J77+J78+J79+J80+J82+J83+J85+J86+J91+J92+J97+J99+J100+J103+J107+J110+J111+J112+J113+J114+J115+J116+J117+J118+J119+J120+J156+J161+J162+J163+J164+J165+J166+J170+J180+J182+J184+J186+J123+J129</f>
        <v>9791.1733100000001</v>
      </c>
      <c r="K187" s="3"/>
      <c r="L187" s="3"/>
      <c r="M187" s="3"/>
      <c r="N187" s="3"/>
      <c r="O187" s="4"/>
    </row>
    <row r="188" spans="1:75" ht="37.5" customHeight="1" x14ac:dyDescent="0.3">
      <c r="H188" s="47"/>
      <c r="I188" s="47"/>
    </row>
    <row r="189" spans="1:75" x14ac:dyDescent="0.3">
      <c r="K189" s="178"/>
      <c r="L189" s="182"/>
      <c r="M189" s="182"/>
    </row>
    <row r="190" spans="1:75" x14ac:dyDescent="0.3">
      <c r="K190" s="179"/>
      <c r="L190" s="182"/>
      <c r="M190" s="182"/>
    </row>
    <row r="191" spans="1:75" x14ac:dyDescent="0.3">
      <c r="K191" s="179"/>
      <c r="L191" s="182"/>
      <c r="M191" s="182"/>
    </row>
    <row r="192" spans="1:75" x14ac:dyDescent="0.3">
      <c r="K192" s="179"/>
      <c r="L192" s="182"/>
      <c r="M192" s="182"/>
    </row>
  </sheetData>
  <mergeCells count="199">
    <mergeCell ref="G149:G153"/>
    <mergeCell ref="I149:I153"/>
    <mergeCell ref="F123:F128"/>
    <mergeCell ref="J100:J102"/>
    <mergeCell ref="K97:K99"/>
    <mergeCell ref="K100:K103"/>
    <mergeCell ref="D132:D153"/>
    <mergeCell ref="E132:O132"/>
    <mergeCell ref="E135:O135"/>
    <mergeCell ref="J149:J153"/>
    <mergeCell ref="N133:N134"/>
    <mergeCell ref="N146:N147"/>
    <mergeCell ref="N136:N144"/>
    <mergeCell ref="G123:G128"/>
    <mergeCell ref="J123:J128"/>
    <mergeCell ref="A131:O131"/>
    <mergeCell ref="A109:O109"/>
    <mergeCell ref="A122:O122"/>
    <mergeCell ref="A100:A103"/>
    <mergeCell ref="K123:K128"/>
    <mergeCell ref="F100:F102"/>
    <mergeCell ref="C97:C99"/>
    <mergeCell ref="D97:D99"/>
    <mergeCell ref="I123:I128"/>
    <mergeCell ref="G100:G102"/>
    <mergeCell ref="H100:H102"/>
    <mergeCell ref="A179:O179"/>
    <mergeCell ref="G133:G134"/>
    <mergeCell ref="A160:O160"/>
    <mergeCell ref="B156:B158"/>
    <mergeCell ref="C173:C177"/>
    <mergeCell ref="A180:A182"/>
    <mergeCell ref="B180:B182"/>
    <mergeCell ref="C180:C182"/>
    <mergeCell ref="D180:D182"/>
    <mergeCell ref="K180:K181"/>
    <mergeCell ref="E161:E162"/>
    <mergeCell ref="C132:C153"/>
    <mergeCell ref="B132:B153"/>
    <mergeCell ref="A132:A153"/>
    <mergeCell ref="E136:E144"/>
    <mergeCell ref="E146:E147"/>
    <mergeCell ref="E145:O145"/>
    <mergeCell ref="J146:J147"/>
    <mergeCell ref="I146:I147"/>
    <mergeCell ref="H146:H147"/>
    <mergeCell ref="G146:G147"/>
    <mergeCell ref="F146:F147"/>
    <mergeCell ref="H149:H153"/>
    <mergeCell ref="E149:E153"/>
    <mergeCell ref="I133:I134"/>
    <mergeCell ref="E173:E177"/>
    <mergeCell ref="G176:G177"/>
    <mergeCell ref="H176:H177"/>
    <mergeCell ref="A169:O169"/>
    <mergeCell ref="K176:K177"/>
    <mergeCell ref="C156:C158"/>
    <mergeCell ref="D161:D162"/>
    <mergeCell ref="B172:O172"/>
    <mergeCell ref="J156:J158"/>
    <mergeCell ref="B161:B166"/>
    <mergeCell ref="H156:H158"/>
    <mergeCell ref="F156:F158"/>
    <mergeCell ref="E156:E158"/>
    <mergeCell ref="H133:H134"/>
    <mergeCell ref="D173:D177"/>
    <mergeCell ref="D156:D158"/>
    <mergeCell ref="I156:I158"/>
    <mergeCell ref="F173:F177"/>
    <mergeCell ref="E133:E134"/>
    <mergeCell ref="F133:F134"/>
    <mergeCell ref="G173:J173"/>
    <mergeCell ref="G175:J175"/>
    <mergeCell ref="F149:F153"/>
    <mergeCell ref="C58:C59"/>
    <mergeCell ref="A58:A59"/>
    <mergeCell ref="E68:E69"/>
    <mergeCell ref="A61:A62"/>
    <mergeCell ref="B61:B62"/>
    <mergeCell ref="C61:C62"/>
    <mergeCell ref="D61:D62"/>
    <mergeCell ref="E61:E62"/>
    <mergeCell ref="D68:D69"/>
    <mergeCell ref="D58:D59"/>
    <mergeCell ref="G47:G48"/>
    <mergeCell ref="L12:L14"/>
    <mergeCell ref="L15:L20"/>
    <mergeCell ref="L24:L27"/>
    <mergeCell ref="L29:L30"/>
    <mergeCell ref="K68:K69"/>
    <mergeCell ref="H68:H69"/>
    <mergeCell ref="J68:J69"/>
    <mergeCell ref="F68:F69"/>
    <mergeCell ref="G58:G59"/>
    <mergeCell ref="F58:F59"/>
    <mergeCell ref="F61:F62"/>
    <mergeCell ref="I58:I59"/>
    <mergeCell ref="J61:J62"/>
    <mergeCell ref="H58:H59"/>
    <mergeCell ref="G61:G62"/>
    <mergeCell ref="K58:K59"/>
    <mergeCell ref="I61:I62"/>
    <mergeCell ref="K61:K62"/>
    <mergeCell ref="L5:L7"/>
    <mergeCell ref="A1:J1"/>
    <mergeCell ref="A2:A3"/>
    <mergeCell ref="B2:B3"/>
    <mergeCell ref="C2:C3"/>
    <mergeCell ref="D2:D3"/>
    <mergeCell ref="E2:E3"/>
    <mergeCell ref="F2:F3"/>
    <mergeCell ref="H47:H48"/>
    <mergeCell ref="I47:I48"/>
    <mergeCell ref="J47:J48"/>
    <mergeCell ref="B47:B48"/>
    <mergeCell ref="K2:O2"/>
    <mergeCell ref="A4:O4"/>
    <mergeCell ref="G2:J2"/>
    <mergeCell ref="A9:O9"/>
    <mergeCell ref="A43:O43"/>
    <mergeCell ref="A47:A48"/>
    <mergeCell ref="L44:L46"/>
    <mergeCell ref="K45:K46"/>
    <mergeCell ref="C47:C48"/>
    <mergeCell ref="D47:D48"/>
    <mergeCell ref="E47:E48"/>
    <mergeCell ref="F47:F48"/>
    <mergeCell ref="K189:K192"/>
    <mergeCell ref="A155:O155"/>
    <mergeCell ref="F136:F144"/>
    <mergeCell ref="G136:G144"/>
    <mergeCell ref="H136:H144"/>
    <mergeCell ref="I136:I144"/>
    <mergeCell ref="J136:J144"/>
    <mergeCell ref="L189:L192"/>
    <mergeCell ref="M189:M192"/>
    <mergeCell ref="A173:A176"/>
    <mergeCell ref="B173:B177"/>
    <mergeCell ref="G156:G158"/>
    <mergeCell ref="E148:O148"/>
    <mergeCell ref="G180:G182"/>
    <mergeCell ref="J180:J182"/>
    <mergeCell ref="F180:F181"/>
    <mergeCell ref="A156:A158"/>
    <mergeCell ref="I176:I177"/>
    <mergeCell ref="J176:J177"/>
    <mergeCell ref="A161:A166"/>
    <mergeCell ref="A183:O183"/>
    <mergeCell ref="H180:H181"/>
    <mergeCell ref="E180:E182"/>
    <mergeCell ref="I180:I181"/>
    <mergeCell ref="H61:H62"/>
    <mergeCell ref="J83:J84"/>
    <mergeCell ref="C92:C94"/>
    <mergeCell ref="D92:D94"/>
    <mergeCell ref="B83:B84"/>
    <mergeCell ref="A96:O96"/>
    <mergeCell ref="B92:B94"/>
    <mergeCell ref="A92:A94"/>
    <mergeCell ref="B97:B99"/>
    <mergeCell ref="H83:H84"/>
    <mergeCell ref="F97:F98"/>
    <mergeCell ref="H97:H98"/>
    <mergeCell ref="E97:E99"/>
    <mergeCell ref="F92:F94"/>
    <mergeCell ref="E92:E94"/>
    <mergeCell ref="I92:I94"/>
    <mergeCell ref="G97:G99"/>
    <mergeCell ref="I97:I98"/>
    <mergeCell ref="J92:J94"/>
    <mergeCell ref="J97:J98"/>
    <mergeCell ref="G92:G94"/>
    <mergeCell ref="H92:H94"/>
    <mergeCell ref="A68:A69"/>
    <mergeCell ref="B68:B69"/>
    <mergeCell ref="A83:A84"/>
    <mergeCell ref="C83:C84"/>
    <mergeCell ref="D83:D84"/>
    <mergeCell ref="F83:F84"/>
    <mergeCell ref="C68:C69"/>
    <mergeCell ref="G68:G69"/>
    <mergeCell ref="I68:I69"/>
    <mergeCell ref="A185:O185"/>
    <mergeCell ref="A90:O90"/>
    <mergeCell ref="E83:E84"/>
    <mergeCell ref="G83:G84"/>
    <mergeCell ref="I83:I84"/>
    <mergeCell ref="C100:C103"/>
    <mergeCell ref="A106:O106"/>
    <mergeCell ref="D100:D103"/>
    <mergeCell ref="A97:A99"/>
    <mergeCell ref="J133:J134"/>
    <mergeCell ref="M123:M128"/>
    <mergeCell ref="N123:N128"/>
    <mergeCell ref="O123:O128"/>
    <mergeCell ref="E100:E103"/>
    <mergeCell ref="L123:L128"/>
    <mergeCell ref="I100:I102"/>
    <mergeCell ref="H123:H128"/>
  </mergeCells>
  <pageMargins left="0.11811023622047245" right="0.11811023622047245" top="0.59055118110236227" bottom="0.39370078740157483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по ПРОЕКТАМ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2022-03-10T06:46:12Z</dcterms:modified>
</cp:coreProperties>
</file>